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tudio9\Desktop\"/>
    </mc:Choice>
  </mc:AlternateContent>
  <xr:revisionPtr revIDLastSave="0" documentId="13_ncr:1_{3C0FD18B-55A2-44F2-B3A9-E68A36F80A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NDICONTO 2024 ENTRATE-SPESE" sheetId="2" r:id="rId1"/>
    <sheet name="ALLEGATO - RESIDUI" sheetId="3" r:id="rId2"/>
  </sheets>
  <definedNames>
    <definedName name="_xlnm._FilterDatabase" localSheetId="1" hidden="1">'ALLEGATO - RESIDUI'!$A$3:$F$122</definedName>
    <definedName name="_xlnm.Print_Area" localSheetId="1">'ALLEGATO - RESIDUI'!$A$2:$E$122</definedName>
    <definedName name="_xlnm.Print_Area" localSheetId="0">'RENDICONTO 2024 ENTRATE-SPESE'!$A$1:$R$129</definedName>
    <definedName name="NICOLA" localSheetId="0">'RENDICONTO 2024 ENTRATE-SPESE'!$A$1:$R$129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3" l="1"/>
  <c r="C121" i="3"/>
  <c r="D121" i="3"/>
  <c r="C110" i="3"/>
  <c r="C114" i="3" s="1"/>
  <c r="D110" i="3"/>
  <c r="E109" i="3"/>
  <c r="C87" i="3"/>
  <c r="D67" i="3"/>
  <c r="C67" i="3"/>
  <c r="E66" i="3"/>
  <c r="D60" i="3"/>
  <c r="D23" i="3"/>
  <c r="C23" i="3"/>
  <c r="E22" i="3"/>
  <c r="P122" i="2"/>
  <c r="P97" i="2"/>
  <c r="P60" i="2"/>
  <c r="J122" i="2"/>
  <c r="I122" i="2"/>
  <c r="I126" i="2" s="1"/>
  <c r="P106" i="2"/>
  <c r="P103" i="2"/>
  <c r="J106" i="2"/>
  <c r="I106" i="2"/>
  <c r="I103" i="2"/>
  <c r="J97" i="2"/>
  <c r="I97" i="2"/>
  <c r="D126" i="2"/>
  <c r="E108" i="2"/>
  <c r="F108" i="2"/>
  <c r="G108" i="2"/>
  <c r="H108" i="2"/>
  <c r="I108" i="2"/>
  <c r="K108" i="2"/>
  <c r="L108" i="2"/>
  <c r="M108" i="2"/>
  <c r="N108" i="2"/>
  <c r="O108" i="2"/>
  <c r="P108" i="2"/>
  <c r="D108" i="2"/>
  <c r="E98" i="2"/>
  <c r="F98" i="2"/>
  <c r="G98" i="2"/>
  <c r="H98" i="2"/>
  <c r="K98" i="2"/>
  <c r="L98" i="2"/>
  <c r="M98" i="2"/>
  <c r="N98" i="2"/>
  <c r="O98" i="2"/>
  <c r="D98" i="2"/>
  <c r="J48" i="2"/>
  <c r="I48" i="2"/>
  <c r="J32" i="2"/>
  <c r="D33" i="2"/>
  <c r="P33" i="2"/>
  <c r="O33" i="2"/>
  <c r="M33" i="2"/>
  <c r="L33" i="2"/>
  <c r="K33" i="2"/>
  <c r="J33" i="2"/>
  <c r="I33" i="2"/>
  <c r="H33" i="2"/>
  <c r="G33" i="2"/>
  <c r="F33" i="2"/>
  <c r="E33" i="2"/>
  <c r="J29" i="2"/>
  <c r="D112" i="2" l="1"/>
  <c r="D95" i="3" l="1"/>
  <c r="C95" i="3"/>
  <c r="E93" i="3"/>
  <c r="E118" i="3"/>
  <c r="E119" i="3"/>
  <c r="E120" i="3"/>
  <c r="E116" i="3"/>
  <c r="E121" i="3" s="1"/>
  <c r="D114" i="3"/>
  <c r="E108" i="3"/>
  <c r="D101" i="3"/>
  <c r="C101" i="3"/>
  <c r="E100" i="3"/>
  <c r="F100" i="3" s="1"/>
  <c r="D98" i="3"/>
  <c r="C98" i="3"/>
  <c r="E97" i="3"/>
  <c r="E98" i="3" s="1"/>
  <c r="E94" i="3"/>
  <c r="D87" i="3"/>
  <c r="E90" i="3"/>
  <c r="E91" i="3" s="1"/>
  <c r="D91" i="3"/>
  <c r="C91" i="3"/>
  <c r="E85" i="3"/>
  <c r="F85" i="3" s="1"/>
  <c r="E84" i="3"/>
  <c r="F84" i="3" s="1"/>
  <c r="E75" i="3"/>
  <c r="F75" i="3" s="1"/>
  <c r="E76" i="3"/>
  <c r="F76" i="3" s="1"/>
  <c r="E77" i="3"/>
  <c r="F77" i="3" s="1"/>
  <c r="E69" i="3"/>
  <c r="E82" i="3"/>
  <c r="F82" i="3" s="1"/>
  <c r="E81" i="3"/>
  <c r="F81" i="3" s="1"/>
  <c r="E78" i="3"/>
  <c r="F78" i="3" s="1"/>
  <c r="E74" i="3"/>
  <c r="F74" i="3" s="1"/>
  <c r="E72" i="3"/>
  <c r="F72" i="3" s="1"/>
  <c r="E71" i="3"/>
  <c r="F71" i="3" s="1"/>
  <c r="E70" i="3"/>
  <c r="F70" i="3" s="1"/>
  <c r="E63" i="3"/>
  <c r="F63" i="3" s="1"/>
  <c r="E64" i="3"/>
  <c r="F64" i="3" s="1"/>
  <c r="E65" i="3"/>
  <c r="F65" i="3" s="1"/>
  <c r="E62" i="3"/>
  <c r="C60" i="3"/>
  <c r="E58" i="3"/>
  <c r="F58" i="3" s="1"/>
  <c r="D103" i="3"/>
  <c r="E103" i="3"/>
  <c r="C103" i="3"/>
  <c r="E48" i="3"/>
  <c r="F48" i="3" s="1"/>
  <c r="E47" i="3"/>
  <c r="F47" i="3" s="1"/>
  <c r="D50" i="3"/>
  <c r="C50" i="3"/>
  <c r="D36" i="3"/>
  <c r="C36" i="3"/>
  <c r="E34" i="3"/>
  <c r="F34" i="3" s="1"/>
  <c r="D41" i="3"/>
  <c r="E21" i="3"/>
  <c r="J123" i="2"/>
  <c r="J124" i="2"/>
  <c r="J125" i="2"/>
  <c r="J121" i="2"/>
  <c r="I123" i="2"/>
  <c r="P123" i="2" s="1"/>
  <c r="I124" i="2"/>
  <c r="P124" i="2" s="1"/>
  <c r="I125" i="2"/>
  <c r="P125" i="2" s="1"/>
  <c r="I121" i="2"/>
  <c r="P121" i="2" s="1"/>
  <c r="P126" i="2" s="1"/>
  <c r="E126" i="2"/>
  <c r="F126" i="2"/>
  <c r="G126" i="2"/>
  <c r="H126" i="2"/>
  <c r="K126" i="2"/>
  <c r="L126" i="2"/>
  <c r="M126" i="2"/>
  <c r="N126" i="2"/>
  <c r="O126" i="2"/>
  <c r="D135" i="2"/>
  <c r="J113" i="2"/>
  <c r="J114" i="2"/>
  <c r="J112" i="2"/>
  <c r="I113" i="2"/>
  <c r="P113" i="2" s="1"/>
  <c r="I114" i="2"/>
  <c r="P114" i="2" s="1"/>
  <c r="I112" i="2"/>
  <c r="E115" i="2"/>
  <c r="E119" i="2" s="1"/>
  <c r="F115" i="2"/>
  <c r="F119" i="2" s="1"/>
  <c r="G115" i="2"/>
  <c r="G119" i="2" s="1"/>
  <c r="H115" i="2"/>
  <c r="H119" i="2" s="1"/>
  <c r="K115" i="2"/>
  <c r="K119" i="2" s="1"/>
  <c r="L115" i="2"/>
  <c r="L119" i="2" s="1"/>
  <c r="M115" i="2"/>
  <c r="M119" i="2" s="1"/>
  <c r="N115" i="2"/>
  <c r="N119" i="2" s="1"/>
  <c r="O115" i="2"/>
  <c r="O119" i="2" s="1"/>
  <c r="D115" i="2"/>
  <c r="D119" i="2" s="1"/>
  <c r="D140" i="2" s="1"/>
  <c r="J103" i="2"/>
  <c r="J104" i="2" s="1"/>
  <c r="J107" i="2"/>
  <c r="J108" i="2" s="1"/>
  <c r="E104" i="2"/>
  <c r="F104" i="2"/>
  <c r="G104" i="2"/>
  <c r="H104" i="2"/>
  <c r="K104" i="2"/>
  <c r="L104" i="2"/>
  <c r="M104" i="2"/>
  <c r="N104" i="2"/>
  <c r="O104" i="2"/>
  <c r="D104" i="2"/>
  <c r="I104" i="2"/>
  <c r="E101" i="2"/>
  <c r="F101" i="2"/>
  <c r="G101" i="2"/>
  <c r="H101" i="2"/>
  <c r="K101" i="2"/>
  <c r="L101" i="2"/>
  <c r="M101" i="2"/>
  <c r="N101" i="2"/>
  <c r="O101" i="2"/>
  <c r="D101" i="2"/>
  <c r="J100" i="2"/>
  <c r="J101" i="2" s="1"/>
  <c r="I100" i="2"/>
  <c r="I101" i="2" s="1"/>
  <c r="I96" i="2"/>
  <c r="P96" i="2" s="1"/>
  <c r="J96" i="2"/>
  <c r="J95" i="2"/>
  <c r="J98" i="2" s="1"/>
  <c r="I95" i="2"/>
  <c r="I98" i="2" s="1"/>
  <c r="J92" i="2"/>
  <c r="J91" i="2"/>
  <c r="E93" i="2"/>
  <c r="F93" i="2"/>
  <c r="G93" i="2"/>
  <c r="H93" i="2"/>
  <c r="K93" i="2"/>
  <c r="L93" i="2"/>
  <c r="M93" i="2"/>
  <c r="N93" i="2"/>
  <c r="O93" i="2"/>
  <c r="D93" i="2"/>
  <c r="I92" i="2"/>
  <c r="P92" i="2" s="1"/>
  <c r="I91" i="2"/>
  <c r="P91" i="2" s="1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1" i="2"/>
  <c r="I72" i="2"/>
  <c r="P72" i="2" s="1"/>
  <c r="I73" i="2"/>
  <c r="P73" i="2" s="1"/>
  <c r="I74" i="2"/>
  <c r="P74" i="2" s="1"/>
  <c r="I75" i="2"/>
  <c r="P75" i="2" s="1"/>
  <c r="I76" i="2"/>
  <c r="P76" i="2" s="1"/>
  <c r="I77" i="2"/>
  <c r="P77" i="2" s="1"/>
  <c r="I78" i="2"/>
  <c r="P78" i="2" s="1"/>
  <c r="I79" i="2"/>
  <c r="P79" i="2" s="1"/>
  <c r="I80" i="2"/>
  <c r="P80" i="2" s="1"/>
  <c r="I81" i="2"/>
  <c r="P81" i="2" s="1"/>
  <c r="I82" i="2"/>
  <c r="P82" i="2" s="1"/>
  <c r="I83" i="2"/>
  <c r="P83" i="2" s="1"/>
  <c r="I84" i="2"/>
  <c r="P84" i="2" s="1"/>
  <c r="I85" i="2"/>
  <c r="P85" i="2" s="1"/>
  <c r="I86" i="2"/>
  <c r="P86" i="2" s="1"/>
  <c r="I87" i="2"/>
  <c r="P87" i="2" s="1"/>
  <c r="I88" i="2"/>
  <c r="P88" i="2" s="1"/>
  <c r="I71" i="2"/>
  <c r="P71" i="2" s="1"/>
  <c r="E89" i="2"/>
  <c r="F89" i="2"/>
  <c r="G89" i="2"/>
  <c r="H89" i="2"/>
  <c r="K89" i="2"/>
  <c r="L89" i="2"/>
  <c r="M89" i="2"/>
  <c r="N89" i="2"/>
  <c r="O89" i="2"/>
  <c r="D89" i="2"/>
  <c r="J65" i="2"/>
  <c r="J66" i="2"/>
  <c r="J67" i="2"/>
  <c r="J68" i="2"/>
  <c r="J64" i="2"/>
  <c r="E69" i="2"/>
  <c r="F69" i="2"/>
  <c r="G69" i="2"/>
  <c r="H69" i="2"/>
  <c r="K69" i="2"/>
  <c r="L69" i="2"/>
  <c r="M69" i="2"/>
  <c r="N69" i="2"/>
  <c r="O69" i="2"/>
  <c r="D69" i="2"/>
  <c r="I65" i="2"/>
  <c r="P65" i="2" s="1"/>
  <c r="I66" i="2"/>
  <c r="P66" i="2" s="1"/>
  <c r="I67" i="2"/>
  <c r="P67" i="2" s="1"/>
  <c r="I68" i="2"/>
  <c r="P68" i="2" s="1"/>
  <c r="I64" i="2"/>
  <c r="P64" i="2" s="1"/>
  <c r="E62" i="2"/>
  <c r="F62" i="2"/>
  <c r="G62" i="2"/>
  <c r="H62" i="2"/>
  <c r="K62" i="2"/>
  <c r="L62" i="2"/>
  <c r="M62" i="2"/>
  <c r="N62" i="2"/>
  <c r="O62" i="2"/>
  <c r="D62" i="2"/>
  <c r="J61" i="2"/>
  <c r="J60" i="2"/>
  <c r="I61" i="2"/>
  <c r="P61" i="2" s="1"/>
  <c r="I60" i="2"/>
  <c r="N52" i="2"/>
  <c r="P27" i="2"/>
  <c r="P30" i="2"/>
  <c r="P40" i="2"/>
  <c r="N22" i="2"/>
  <c r="N41" i="2" s="1"/>
  <c r="J49" i="2"/>
  <c r="J50" i="2"/>
  <c r="J51" i="2"/>
  <c r="J47" i="2"/>
  <c r="E52" i="2"/>
  <c r="F52" i="2"/>
  <c r="G52" i="2"/>
  <c r="H52" i="2"/>
  <c r="K52" i="2"/>
  <c r="L52" i="2"/>
  <c r="M52" i="2"/>
  <c r="O52" i="2"/>
  <c r="D52" i="2"/>
  <c r="D134" i="2" s="1"/>
  <c r="D136" i="2" s="1"/>
  <c r="I49" i="2"/>
  <c r="P49" i="2" s="1"/>
  <c r="I50" i="2"/>
  <c r="P50" i="2" s="1"/>
  <c r="I51" i="2"/>
  <c r="P51" i="2" s="1"/>
  <c r="I47" i="2"/>
  <c r="P47" i="2" s="1"/>
  <c r="P52" i="2" s="1"/>
  <c r="J30" i="2"/>
  <c r="F40" i="2"/>
  <c r="E40" i="2"/>
  <c r="G40" i="2"/>
  <c r="H40" i="2"/>
  <c r="K40" i="2"/>
  <c r="L40" i="2"/>
  <c r="M40" i="2"/>
  <c r="O40" i="2"/>
  <c r="J39" i="2"/>
  <c r="D40" i="2"/>
  <c r="I39" i="2"/>
  <c r="E30" i="2"/>
  <c r="F30" i="2"/>
  <c r="G30" i="2"/>
  <c r="H30" i="2"/>
  <c r="I30" i="2"/>
  <c r="K30" i="2"/>
  <c r="L30" i="2"/>
  <c r="M30" i="2"/>
  <c r="O30" i="2"/>
  <c r="D30" i="2"/>
  <c r="E27" i="2"/>
  <c r="F27" i="2"/>
  <c r="G27" i="2"/>
  <c r="H27" i="2"/>
  <c r="K27" i="2"/>
  <c r="L27" i="2"/>
  <c r="M27" i="2"/>
  <c r="O27" i="2"/>
  <c r="D27" i="2"/>
  <c r="J26" i="2"/>
  <c r="I26" i="2"/>
  <c r="J24" i="2"/>
  <c r="I24" i="2"/>
  <c r="F22" i="2"/>
  <c r="F41" i="2" s="1"/>
  <c r="J20" i="2"/>
  <c r="J21" i="2"/>
  <c r="J19" i="2"/>
  <c r="I21" i="2"/>
  <c r="P21" i="2" s="1"/>
  <c r="I19" i="2"/>
  <c r="P19" i="2" s="1"/>
  <c r="G22" i="2"/>
  <c r="G41" i="2" s="1"/>
  <c r="H22" i="2"/>
  <c r="H41" i="2" s="1"/>
  <c r="K22" i="2"/>
  <c r="K41" i="2" s="1"/>
  <c r="L22" i="2"/>
  <c r="L41" i="2" s="1"/>
  <c r="M22" i="2"/>
  <c r="M41" i="2" s="1"/>
  <c r="O22" i="2"/>
  <c r="O41" i="2" s="1"/>
  <c r="D22" i="2"/>
  <c r="D41" i="2" s="1"/>
  <c r="E7" i="2"/>
  <c r="D7" i="2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4" i="3"/>
  <c r="F25" i="3"/>
  <c r="F26" i="3"/>
  <c r="F27" i="3"/>
  <c r="F28" i="3"/>
  <c r="F29" i="3"/>
  <c r="F30" i="3"/>
  <c r="F31" i="3"/>
  <c r="F32" i="3"/>
  <c r="F33" i="3"/>
  <c r="F35" i="3"/>
  <c r="F37" i="3"/>
  <c r="F38" i="3"/>
  <c r="F39" i="3"/>
  <c r="F40" i="3"/>
  <c r="F42" i="3"/>
  <c r="F43" i="3"/>
  <c r="F44" i="3"/>
  <c r="F45" i="3"/>
  <c r="F46" i="3"/>
  <c r="F49" i="3"/>
  <c r="F120" i="3"/>
  <c r="F118" i="3"/>
  <c r="F115" i="3"/>
  <c r="F113" i="3"/>
  <c r="F112" i="3"/>
  <c r="F111" i="3"/>
  <c r="F109" i="3"/>
  <c r="F108" i="3"/>
  <c r="F107" i="3"/>
  <c r="F106" i="3"/>
  <c r="F105" i="3"/>
  <c r="F99" i="3"/>
  <c r="F97" i="3"/>
  <c r="F96" i="3"/>
  <c r="F92" i="3"/>
  <c r="F89" i="3"/>
  <c r="F88" i="3"/>
  <c r="F86" i="3"/>
  <c r="F83" i="3"/>
  <c r="F80" i="3"/>
  <c r="F79" i="3"/>
  <c r="F73" i="3"/>
  <c r="F68" i="3"/>
  <c r="F66" i="3"/>
  <c r="F61" i="3"/>
  <c r="F59" i="3"/>
  <c r="F57" i="3"/>
  <c r="F56" i="3"/>
  <c r="F52" i="3"/>
  <c r="F21" i="3" l="1"/>
  <c r="E23" i="3"/>
  <c r="C104" i="3"/>
  <c r="F62" i="3"/>
  <c r="E67" i="3"/>
  <c r="E110" i="3"/>
  <c r="E114" i="3" s="1"/>
  <c r="F93" i="3"/>
  <c r="E95" i="3"/>
  <c r="F121" i="3"/>
  <c r="F116" i="3"/>
  <c r="E101" i="3"/>
  <c r="F101" i="3"/>
  <c r="F110" i="3"/>
  <c r="E87" i="3"/>
  <c r="F98" i="3"/>
  <c r="F94" i="3"/>
  <c r="F95" i="3"/>
  <c r="F90" i="3"/>
  <c r="F91" i="3"/>
  <c r="F87" i="3"/>
  <c r="F69" i="3"/>
  <c r="F103" i="3"/>
  <c r="C41" i="3"/>
  <c r="C51" i="3" s="1"/>
  <c r="F23" i="3"/>
  <c r="E60" i="3"/>
  <c r="F60" i="3" s="1"/>
  <c r="F67" i="3"/>
  <c r="D104" i="3"/>
  <c r="D122" i="3" s="1"/>
  <c r="E36" i="3"/>
  <c r="D51" i="3"/>
  <c r="E50" i="3"/>
  <c r="J126" i="2"/>
  <c r="F109" i="2"/>
  <c r="F127" i="2" s="1"/>
  <c r="E109" i="2"/>
  <c r="E127" i="2" s="1"/>
  <c r="G109" i="2"/>
  <c r="G127" i="2" s="1"/>
  <c r="P100" i="2"/>
  <c r="P101" i="2" s="1"/>
  <c r="O109" i="2"/>
  <c r="O127" i="2" s="1"/>
  <c r="M109" i="2"/>
  <c r="M127" i="2" s="1"/>
  <c r="L109" i="2"/>
  <c r="L127" i="2" s="1"/>
  <c r="K109" i="2"/>
  <c r="K127" i="2" s="1"/>
  <c r="D109" i="2"/>
  <c r="N109" i="2"/>
  <c r="N127" i="2" s="1"/>
  <c r="H109" i="2"/>
  <c r="H127" i="2" s="1"/>
  <c r="I115" i="2"/>
  <c r="I119" i="2" s="1"/>
  <c r="P112" i="2"/>
  <c r="P115" i="2" s="1"/>
  <c r="P119" i="2" s="1"/>
  <c r="I62" i="2"/>
  <c r="J115" i="2"/>
  <c r="J119" i="2" s="1"/>
  <c r="J62" i="2"/>
  <c r="P104" i="2"/>
  <c r="I52" i="2"/>
  <c r="I93" i="2"/>
  <c r="P95" i="2"/>
  <c r="P98" i="2" s="1"/>
  <c r="N53" i="2"/>
  <c r="P93" i="2"/>
  <c r="J93" i="2"/>
  <c r="P89" i="2"/>
  <c r="J89" i="2"/>
  <c r="I89" i="2"/>
  <c r="P69" i="2"/>
  <c r="J27" i="2"/>
  <c r="P62" i="2"/>
  <c r="I69" i="2"/>
  <c r="J69" i="2"/>
  <c r="M53" i="2"/>
  <c r="H53" i="2"/>
  <c r="I27" i="2"/>
  <c r="G53" i="2"/>
  <c r="J52" i="2"/>
  <c r="O53" i="2"/>
  <c r="K53" i="2"/>
  <c r="F53" i="2"/>
  <c r="L53" i="2"/>
  <c r="I38" i="2"/>
  <c r="I40" i="2" s="1"/>
  <c r="J38" i="2"/>
  <c r="J40" i="2" s="1"/>
  <c r="E22" i="2"/>
  <c r="E41" i="2" s="1"/>
  <c r="I20" i="2"/>
  <c r="P20" i="2" s="1"/>
  <c r="P22" i="2" s="1"/>
  <c r="P41" i="2" s="1"/>
  <c r="J22" i="2"/>
  <c r="J41" i="2" s="1"/>
  <c r="F114" i="3" l="1"/>
  <c r="C122" i="3"/>
  <c r="E53" i="2"/>
  <c r="D53" i="2"/>
  <c r="D131" i="2" s="1"/>
  <c r="D137" i="2"/>
  <c r="D138" i="2"/>
  <c r="D139" i="2" s="1"/>
  <c r="D127" i="2"/>
  <c r="D132" i="2" s="1"/>
  <c r="D133" i="2" s="1"/>
  <c r="E41" i="3"/>
  <c r="F41" i="3" s="1"/>
  <c r="E104" i="3"/>
  <c r="F36" i="3"/>
  <c r="F50" i="3"/>
  <c r="J109" i="2"/>
  <c r="J127" i="2" s="1"/>
  <c r="I109" i="2"/>
  <c r="I127" i="2" s="1"/>
  <c r="P109" i="2"/>
  <c r="P127" i="2" s="1"/>
  <c r="P53" i="2"/>
  <c r="I22" i="2"/>
  <c r="I41" i="2" s="1"/>
  <c r="J53" i="2"/>
  <c r="E122" i="3" l="1"/>
  <c r="F122" i="3" s="1"/>
  <c r="I53" i="2"/>
  <c r="E51" i="3"/>
  <c r="F51" i="3" s="1"/>
  <c r="F104" i="3"/>
</calcChain>
</file>

<file path=xl/sharedStrings.xml><?xml version="1.0" encoding="utf-8"?>
<sst xmlns="http://schemas.openxmlformats.org/spreadsheetml/2006/main" count="480" uniqueCount="306">
  <si>
    <t>RENDICONTO FINANZIARIO GESTIONALE - ENTRATE</t>
  </si>
  <si>
    <t>Cod.</t>
  </si>
  <si>
    <t>DESCRIZIONE</t>
  </si>
  <si>
    <r>
      <rPr>
        <b/>
        <sz val="10"/>
        <rFont val="Arial Narrow"/>
        <family val="2"/>
      </rPr>
      <t>GESTIONE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COMPETENZA</t>
    </r>
  </si>
  <si>
    <t>GESTIONE RESIDUI</t>
  </si>
  <si>
    <t>Previsioni 2022</t>
  </si>
  <si>
    <t>Accertato</t>
  </si>
  <si>
    <t>Riscossioni in c/competenza</t>
  </si>
  <si>
    <t>variazione +/-</t>
  </si>
  <si>
    <t>Riscossioni in c/residui</t>
  </si>
  <si>
    <t>Gestione Residui</t>
  </si>
  <si>
    <t>Applicazione avanzo di amministrazione</t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</si>
  <si>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ENTRATE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CORRENTI</t>
    </r>
  </si>
  <si>
    <t>1.1</t>
  </si>
  <si>
    <r>
      <rPr>
        <b/>
        <sz val="10"/>
        <rFont val="Arial Narrow"/>
        <family val="2"/>
      </rPr>
      <t>ENTRATE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CONTRIBUTIVE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A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CARICO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DEGLI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ISCRITTI</t>
    </r>
  </si>
  <si>
    <t>1.1.3</t>
  </si>
  <si>
    <r>
      <rPr>
        <sz val="10"/>
        <rFont val="Arial Narrow"/>
        <family val="2"/>
      </rPr>
      <t>Quote iscrizione STP</t>
    </r>
  </si>
  <si>
    <t>1.1.4</t>
  </si>
  <si>
    <r>
      <rPr>
        <sz val="10"/>
        <rFont val="Arial Narrow"/>
        <family val="2"/>
      </rPr>
      <t>Quote annuali STP</t>
    </r>
  </si>
  <si>
    <t>1.1.5</t>
  </si>
  <si>
    <r>
      <rPr>
        <sz val="10"/>
        <rFont val="Arial Narrow"/>
        <family val="2"/>
      </rPr>
      <t>Quote nuovi iscritti Albo - Over 36</t>
    </r>
  </si>
  <si>
    <t>1.1.6</t>
  </si>
  <si>
    <r>
      <rPr>
        <sz val="10"/>
        <rFont val="Arial Narrow"/>
        <family val="2"/>
      </rPr>
      <t>Quote nuovi iscritti Albo - Under 36</t>
    </r>
  </si>
  <si>
    <t>1.1.7</t>
  </si>
  <si>
    <r>
      <rPr>
        <sz val="10"/>
        <rFont val="Arial Narrow"/>
        <family val="2"/>
      </rPr>
      <t>Quote Elenco Speciale</t>
    </r>
  </si>
  <si>
    <t>1.1.8</t>
  </si>
  <si>
    <r>
      <rPr>
        <sz val="10"/>
        <rFont val="Arial Narrow"/>
        <family val="2"/>
      </rPr>
      <t>Quote nuovi iscritti Elenco Speciale</t>
    </r>
  </si>
  <si>
    <t>1.1.9</t>
  </si>
  <si>
    <r>
      <rPr>
        <sz val="10"/>
        <rFont val="Arial Narrow"/>
        <family val="2"/>
      </rPr>
      <t>Tassa prima iscrizione Elenco Speciale</t>
    </r>
  </si>
  <si>
    <r>
      <rPr>
        <sz val="10"/>
        <rFont val="Arial Narrow"/>
        <family val="2"/>
      </rPr>
      <t>Quote nuovi iscritti Praticanti</t>
    </r>
  </si>
  <si>
    <r>
      <rPr>
        <sz val="10"/>
        <rFont val="Arial Narrow"/>
        <family val="2"/>
      </rPr>
      <t>Quote annuali persone fisiche in STP</t>
    </r>
  </si>
  <si>
    <r>
      <rPr>
        <sz val="10"/>
        <rFont val="Arial Narrow"/>
        <family val="2"/>
      </rPr>
      <t>Quote iscritti Over 36 anni</t>
    </r>
  </si>
  <si>
    <t>Quote  iscritti Under 36 anni</t>
  </si>
  <si>
    <r>
      <rPr>
        <b/>
        <sz val="10"/>
        <rFont val="Arial Narrow"/>
        <family val="2"/>
      </rPr>
      <t>TOTALE ENTRATE CONTRIBUTIVE A CARICO DEGLI ISCRITTI</t>
    </r>
  </si>
  <si>
    <t>1.3</t>
  </si>
  <si>
    <r>
      <rPr>
        <b/>
        <sz val="10"/>
        <rFont val="Arial Narrow"/>
        <family val="2"/>
      </rPr>
      <t>QUOTE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PARTECIPAZIONE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ISCRITTI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ONERI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PARTICOLARI</t>
    </r>
  </si>
  <si>
    <t>1.3.2</t>
  </si>
  <si>
    <t>Proventi liquidazione Parcelle</t>
  </si>
  <si>
    <r>
      <rPr>
        <b/>
        <sz val="10"/>
        <rFont val="Arial Narrow"/>
        <family val="2"/>
      </rPr>
      <t>TOTALE QUOTE PARTECIPAZIONE ISCRITTI</t>
    </r>
  </si>
  <si>
    <t>1.4</t>
  </si>
  <si>
    <t>TRASFERIMENTI CORRENTI DA PARTE DELLO STATO</t>
  </si>
  <si>
    <t>TOTALE TRASFERIMENTI CORRENTI DA PARTE DELLO STATO</t>
  </si>
  <si>
    <t>1.9</t>
  </si>
  <si>
    <r>
      <rPr>
        <b/>
        <sz val="10"/>
        <rFont val="Arial Narrow"/>
        <family val="2"/>
      </rPr>
      <t>REDDITI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PROVENTI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PATRIMONIALI</t>
    </r>
  </si>
  <si>
    <t>1.9.1</t>
  </si>
  <si>
    <t>Interessi attivi su depositi e conti correnti</t>
  </si>
  <si>
    <r>
      <rPr>
        <b/>
        <sz val="10"/>
        <rFont val="Arial Narrow"/>
        <family val="2"/>
      </rPr>
      <t>TOTALE REDDITI E PROVENTI PATRIMONIALI</t>
    </r>
  </si>
  <si>
    <t>1.10</t>
  </si>
  <si>
    <r>
      <rPr>
        <b/>
        <sz val="10"/>
        <rFont val="Arial Narrow"/>
        <family val="2"/>
      </rPr>
      <t>POSTE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CORRETTIVE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COMPENSATIVE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CORRENTI</t>
    </r>
  </si>
  <si>
    <t>1.10.1</t>
  </si>
  <si>
    <t>Recuperi e rimborsi</t>
  </si>
  <si>
    <t>1.10.2</t>
  </si>
  <si>
    <t>Proventi per rimborsi spese e altri</t>
  </si>
  <si>
    <r>
      <rPr>
        <b/>
        <sz val="10"/>
        <rFont val="Arial Narrow"/>
        <family val="2"/>
      </rPr>
      <t>TOTALE POSTE CORRETTIVE E COMPENSATIVE DI USCITE</t>
    </r>
  </si>
  <si>
    <r>
      <rPr>
        <b/>
        <sz val="10"/>
        <rFont val="Arial Narrow"/>
        <family val="2"/>
      </rPr>
      <t xml:space="preserve">1.11
</t>
    </r>
    <r>
      <rPr>
        <sz val="10"/>
        <rFont val="Arial Narrow"/>
        <family val="2"/>
      </rPr>
      <t xml:space="preserve">
</t>
    </r>
  </si>
  <si>
    <r>
      <rPr>
        <b/>
        <sz val="10"/>
        <rFont val="Arial Narrow"/>
        <family val="2"/>
      </rPr>
      <t>ENTRATE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NON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CLASSIFICABILI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ALTRE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VOCI
</t>
    </r>
  </si>
  <si>
    <t>1.11.1</t>
  </si>
  <si>
    <t>1.11.4</t>
  </si>
  <si>
    <t>Rimborsi da Enti Pubblici</t>
  </si>
  <si>
    <r>
      <rPr>
        <b/>
        <sz val="10"/>
        <rFont val="Arial Narrow"/>
        <family val="2"/>
      </rPr>
      <t>TOTALE ENTRATE NON CLASSIFICABILI IN ALTRE VOCI</t>
    </r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</si>
  <si>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ENTRATE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CORRENTI</t>
    </r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</si>
  <si>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ENTRATE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CONTO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CAPITALE</t>
    </r>
  </si>
  <si>
    <t>2.4</t>
  </si>
  <si>
    <r>
      <rPr>
        <b/>
        <sz val="10"/>
        <rFont val="Arial Narrow"/>
        <family val="2"/>
      </rPr>
      <t>RISCOSSIONE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CREDITI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DIVERSI</t>
    </r>
  </si>
  <si>
    <t>2.4.2</t>
  </si>
  <si>
    <r>
      <rPr>
        <sz val="10"/>
        <rFont val="Arial Narrow"/>
        <family val="2"/>
      </rPr>
      <t>Riscossione di crediti diversi</t>
    </r>
  </si>
  <si>
    <t xml:space="preserve">TOTALE ENTRATE TITOLO II CONTO CAPITALE  </t>
  </si>
  <si>
    <r>
      <rPr>
        <b/>
        <sz val="10"/>
        <rFont val="Arial Narrow"/>
        <family val="2"/>
      </rPr>
      <t xml:space="preserve">3
</t>
    </r>
    <r>
      <rPr>
        <sz val="10"/>
        <rFont val="Arial Narrow"/>
        <family val="2"/>
      </rPr>
      <t xml:space="preserve">
</t>
    </r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</si>
  <si>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PARTITE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GIRO
</t>
    </r>
  </si>
  <si>
    <t>Trattenute in favore di terzi (Ritenute dipendenti)</t>
  </si>
  <si>
    <t>Rimborsi di somme pagate per conto terzi</t>
  </si>
  <si>
    <t>3.1.9</t>
  </si>
  <si>
    <t>IVA Split Payment</t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</si>
  <si>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PARTITE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GIRO</t>
    </r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</si>
  <si>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ENTRATE</t>
    </r>
  </si>
  <si>
    <t>RENDICONTO FINANZIARIO GESTIONALE - SPESE</t>
  </si>
  <si>
    <t>Impegnato</t>
  </si>
  <si>
    <t>Pagamenti in c/competenza</t>
  </si>
  <si>
    <t>Residuo di Competenza</t>
  </si>
  <si>
    <t>Pagamenti in c/residui</t>
  </si>
  <si>
    <r>
      <rPr>
        <b/>
        <sz val="10"/>
        <rFont val="Arial Narrow"/>
        <family val="2"/>
      </rPr>
      <t xml:space="preserve">1
1.1
</t>
    </r>
    <r>
      <rPr>
        <sz val="10"/>
        <rFont val="Arial Narrow"/>
        <family val="2"/>
      </rPr>
      <t xml:space="preserve">
</t>
    </r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</si>
  <si>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CORRENTI</t>
    </r>
  </si>
  <si>
    <t>USCITE PER GLI ORGANI DELL'ENTE</t>
  </si>
  <si>
    <t>Rimborsi spese e trasferte</t>
  </si>
  <si>
    <t>1.1.2</t>
  </si>
  <si>
    <t xml:space="preserve"> Assicurazioni Consiglieri</t>
  </si>
  <si>
    <t>TOTALE USCITE PER GLI ORGANI DELL'ENTE</t>
  </si>
  <si>
    <t>1.2</t>
  </si>
  <si>
    <r>
      <rPr>
        <b/>
        <sz val="10"/>
        <rFont val="Arial Narrow"/>
        <family val="2"/>
      </rPr>
      <t>ONERI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PER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PERSONALE</t>
    </r>
  </si>
  <si>
    <t>Stipendi  al personale</t>
  </si>
  <si>
    <t>Altre spese per il personale</t>
  </si>
  <si>
    <t>Oneri previdenziali ed assistenziali</t>
  </si>
  <si>
    <t xml:space="preserve">Indennità trattamento di fine rapporto </t>
  </si>
  <si>
    <t>1.2.6</t>
  </si>
  <si>
    <t>Compensi incentivanti la produttività</t>
  </si>
  <si>
    <r>
      <rPr>
        <b/>
        <sz val="10"/>
        <rFont val="Arial Narrow"/>
        <family val="2"/>
      </rPr>
      <t>TOTALE USCITE PER ONERI PER IL PERSONALE</t>
    </r>
  </si>
  <si>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PER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FUNZIONAMENTO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UFFICI</t>
    </r>
  </si>
  <si>
    <t>Manutenzione e riparazione macchine di ufficio</t>
  </si>
  <si>
    <t>Acqua</t>
  </si>
  <si>
    <t>Consulenze professionali e giuridiche</t>
  </si>
  <si>
    <t>Utenze telefoniche</t>
  </si>
  <si>
    <t>1.3.5</t>
  </si>
  <si>
    <t>Servizi postali</t>
  </si>
  <si>
    <t>Materiale di consumo, cancelleria e stampati</t>
  </si>
  <si>
    <t>Utenze energetiche</t>
  </si>
  <si>
    <t>1.3.8</t>
  </si>
  <si>
    <t>Assicurazioni diverse</t>
  </si>
  <si>
    <t>1.3.9</t>
  </si>
  <si>
    <t>Manutenzioni impianti e spese varie</t>
  </si>
  <si>
    <t>Spese per pulizia uffici</t>
  </si>
  <si>
    <t>1.3.11</t>
  </si>
  <si>
    <t>Spese per servizi igiene ambientale</t>
  </si>
  <si>
    <t>1.3.12</t>
  </si>
  <si>
    <t>Spese condominiali</t>
  </si>
  <si>
    <t>Spese minute - servizi vari</t>
  </si>
  <si>
    <t>Spese per software ed assistenza</t>
  </si>
  <si>
    <t>1.3.15</t>
  </si>
  <si>
    <t>Premio miglior tesi di laurea</t>
  </si>
  <si>
    <t>Spese per servizi informatici PNRR M1C1I1.4</t>
  </si>
  <si>
    <r>
      <rPr>
        <b/>
        <sz val="10"/>
        <rFont val="Arial Narrow"/>
        <family val="2"/>
      </rPr>
      <t>TOTALE USCITE PER FUNZIONAMENTO UFFICI</t>
    </r>
  </si>
  <si>
    <r>
      <rPr>
        <b/>
        <sz val="10"/>
        <rFont val="Arial Narrow"/>
        <family val="2"/>
      </rPr>
      <t>UTILIZZO BENI DI TERZI</t>
    </r>
    <r>
      <rPr>
        <sz val="10"/>
        <rFont val="Arial Narrow"/>
        <family val="2"/>
      </rPr>
      <t xml:space="preserve">
</t>
    </r>
  </si>
  <si>
    <t>1.4.1</t>
  </si>
  <si>
    <t>Canone di locazione sede</t>
  </si>
  <si>
    <t>Noleggio attrezzature</t>
  </si>
  <si>
    <t>TOTALE UTILIZZO BENI DI TERZI</t>
  </si>
  <si>
    <t>1.6</t>
  </si>
  <si>
    <r>
      <rPr>
        <b/>
        <sz val="10"/>
        <rFont val="Arial Narrow"/>
        <family val="2"/>
      </rPr>
      <t>TRASFERIMENTI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PASSIVI
</t>
    </r>
    <r>
      <rPr>
        <sz val="10"/>
        <rFont val="Arial Narrow"/>
        <family val="2"/>
      </rPr>
      <t xml:space="preserve">
</t>
    </r>
  </si>
  <si>
    <t>Ad Altri Enti (al CNI+UNI+CEI+FEDERAZIONE)</t>
  </si>
  <si>
    <t xml:space="preserve">Alla Fondazione </t>
  </si>
  <si>
    <r>
      <rPr>
        <b/>
        <sz val="10"/>
        <rFont val="Arial Narrow"/>
        <family val="2"/>
      </rPr>
      <t>TOTALE TRASFERIMENTI PASSIVI</t>
    </r>
  </si>
  <si>
    <t xml:space="preserve">1.7
</t>
  </si>
  <si>
    <r>
      <rPr>
        <b/>
        <sz val="10"/>
        <rFont val="Arial Narrow"/>
        <family val="2"/>
      </rPr>
      <t>ONERI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FINANZIARI
</t>
    </r>
  </si>
  <si>
    <t>Spese e commissioni bancarie</t>
  </si>
  <si>
    <r>
      <rPr>
        <b/>
        <sz val="10"/>
        <rFont val="Arial Narrow"/>
        <family val="2"/>
      </rPr>
      <t>TOTALE ONERI FINANZIARI</t>
    </r>
  </si>
  <si>
    <t xml:space="preserve">1.8
</t>
  </si>
  <si>
    <r>
      <rPr>
        <b/>
        <sz val="10"/>
        <rFont val="Arial Narrow"/>
        <family val="2"/>
      </rPr>
      <t>ONERI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TRIBUTARI
</t>
    </r>
  </si>
  <si>
    <t>Imposte e tributi diversi ed IRAP</t>
  </si>
  <si>
    <t>TOTALE ONERI TRIBUTARI</t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</si>
  <si>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CORRENTI</t>
    </r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</si>
  <si>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CONTO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CAPITALE</t>
    </r>
  </si>
  <si>
    <t xml:space="preserve">2.2
</t>
  </si>
  <si>
    <r>
      <rPr>
        <b/>
        <sz val="10"/>
        <rFont val="Arial Narrow"/>
        <family val="2"/>
      </rPr>
      <t>ACQUISIZIONE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IMMOBILIZZAZIONI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TECNICHE
</t>
    </r>
  </si>
  <si>
    <t>2.2.1</t>
  </si>
  <si>
    <t>Acquisto mobili ed impianti</t>
  </si>
  <si>
    <t>Acquisto licenze software</t>
  </si>
  <si>
    <t>Adeguamento Infrastrutture Informatiche</t>
  </si>
  <si>
    <r>
      <rPr>
        <b/>
        <sz val="10"/>
        <rFont val="Arial Narrow"/>
        <family val="2"/>
      </rPr>
      <t>TOTALE ACQUISIZIONE DI IMMOBILIZZAZIONI TECNICHE</t>
    </r>
  </si>
  <si>
    <t xml:space="preserve">2.3
</t>
  </si>
  <si>
    <r>
      <rPr>
        <b/>
        <sz val="10"/>
        <rFont val="Arial Narrow"/>
        <family val="2"/>
      </rPr>
      <t>ACQUISIZIONE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IMMOBILIZZAZIONI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FINANZIARIE</t>
    </r>
  </si>
  <si>
    <t>2.3.1</t>
  </si>
  <si>
    <t xml:space="preserve">Acquisizioni di partecipazioni </t>
  </si>
  <si>
    <r>
      <rPr>
        <b/>
        <sz val="10"/>
        <rFont val="Arial Narrow"/>
        <family val="2"/>
      </rPr>
      <t>TOTALE ACQUISIZIONE DI IMMOBILIZZAZIONI FINANZIARIE</t>
    </r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</si>
  <si>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CONTO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CAPITALE</t>
    </r>
  </si>
  <si>
    <r>
      <rPr>
        <b/>
        <sz val="10"/>
        <rFont val="Arial Narrow"/>
        <family val="2"/>
      </rPr>
      <t>TITOLO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III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PARTITE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DI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GIRO</t>
    </r>
  </si>
  <si>
    <t>Trattenute in favore di terzi (ritenute dipendenti)</t>
  </si>
  <si>
    <r>
      <rPr>
        <b/>
        <sz val="10"/>
        <rFont val="Arial Narrow"/>
        <family val="2"/>
      </rPr>
      <t>TOTALE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USCITE</t>
    </r>
  </si>
  <si>
    <t/>
  </si>
  <si>
    <t xml:space="preserve">Residui Attivi di Competenza </t>
  </si>
  <si>
    <t>Residui Passivi 31.12.2023</t>
  </si>
  <si>
    <t>Previsione assestata</t>
  </si>
  <si>
    <t>1.2.70</t>
  </si>
  <si>
    <t>QUOTE PARTECIPAZIONE ISCRITTI ONERI ORDINARI</t>
  </si>
  <si>
    <t>Proventi vari</t>
  </si>
  <si>
    <t>Trasferimenti correnti PNRR M1C1 - 1.4</t>
  </si>
  <si>
    <t>3.1.70</t>
  </si>
  <si>
    <t>3.1.90</t>
  </si>
  <si>
    <t>3.1.200</t>
  </si>
  <si>
    <t>3.1.230</t>
  </si>
  <si>
    <t>Partite in sospeso</t>
  </si>
  <si>
    <t>Variazioni residui attivi</t>
  </si>
  <si>
    <t>Variazioni residui passivi</t>
  </si>
  <si>
    <t>11.1.1</t>
  </si>
  <si>
    <t>11.1.2</t>
  </si>
  <si>
    <t>11.2</t>
  </si>
  <si>
    <t>11.2.10</t>
  </si>
  <si>
    <t>11.2.31</t>
  </si>
  <si>
    <t>11.2.50</t>
  </si>
  <si>
    <t>11.2.70</t>
  </si>
  <si>
    <t>11.1</t>
  </si>
  <si>
    <t>11.2.90</t>
  </si>
  <si>
    <r>
      <t>Uscite di rappresentanza e rimborsi (viaggi-alberghi-ristoranti-</t>
    </r>
    <r>
      <rPr>
        <sz val="10"/>
        <color rgb="FF000000"/>
        <rFont val="Arial Narrow"/>
        <family val="2"/>
      </rPr>
      <t>eventi)</t>
    </r>
  </si>
  <si>
    <t>11.3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</si>
  <si>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</si>
  <si>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</si>
  <si>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</si>
  <si>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</si>
  <si>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</si>
  <si>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</si>
  <si>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</si>
  <si>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</si>
  <si>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</si>
  <si>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</si>
  <si>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</si>
  <si>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</si>
  <si>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</si>
  <si>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</si>
  <si>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</si>
  <si>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</si>
  <si>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</si>
  <si>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</si>
  <si>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Spese per servizi informatici PNRR M1C1 - 1.4</t>
  </si>
  <si>
    <t>Compensi Revisore Legale</t>
  </si>
  <si>
    <t>11.4</t>
  </si>
  <si>
    <t>11.4.1</t>
  </si>
  <si>
    <t>11.4.2</t>
  </si>
  <si>
    <t>11.6</t>
  </si>
  <si>
    <t>11.6.2</t>
  </si>
  <si>
    <t>11.6.3</t>
  </si>
  <si>
    <t xml:space="preserve">11.7
</t>
  </si>
  <si>
    <t>11.7.1</t>
  </si>
  <si>
    <t xml:space="preserve">11.8
</t>
  </si>
  <si>
    <t>11.8.1</t>
  </si>
  <si>
    <t>11.10</t>
  </si>
  <si>
    <t>USCITE NON CLASSIFICABILI IN ALTRE VOCI</t>
  </si>
  <si>
    <t>11.10.100</t>
  </si>
  <si>
    <t>Fondo di riserva
Fondo di riserva</t>
  </si>
  <si>
    <t>TOTALE USCITE NON CLASSIFICABILI IN ALTRE VOCI</t>
  </si>
  <si>
    <t xml:space="preserve">12.2
</t>
  </si>
  <si>
    <t>12.2.1</t>
  </si>
  <si>
    <t>12.2.2</t>
  </si>
  <si>
    <t>12.2.3</t>
  </si>
  <si>
    <t xml:space="preserve">12.3
</t>
  </si>
  <si>
    <t>12.3.1</t>
  </si>
  <si>
    <t>13.1</t>
  </si>
  <si>
    <t>13.1.70</t>
  </si>
  <si>
    <t>13.1.200</t>
  </si>
  <si>
    <t>Rimborso di somme pagate per conto terzi</t>
  </si>
  <si>
    <t>13.1.230</t>
  </si>
  <si>
    <t>GESTIONE COMPETENZA</t>
  </si>
  <si>
    <t>Stipendi al personale</t>
  </si>
  <si>
    <t>Residui Passivi di Competenza</t>
  </si>
  <si>
    <t xml:space="preserve">Residui di Competenza </t>
  </si>
  <si>
    <t>21.1.13</t>
  </si>
  <si>
    <t>21.10.1</t>
  </si>
  <si>
    <t>23.1.7</t>
  </si>
  <si>
    <t>23.1.8</t>
  </si>
  <si>
    <t>31.1.1</t>
  </si>
  <si>
    <t>31.2.1</t>
  </si>
  <si>
    <t>31.2.2</t>
  </si>
  <si>
    <t>31.2.3</t>
  </si>
  <si>
    <t>31.2.4</t>
  </si>
  <si>
    <t>31.3.2</t>
  </si>
  <si>
    <t>31.3.3</t>
  </si>
  <si>
    <t>31.3.4</t>
  </si>
  <si>
    <t>31.3.6</t>
  </si>
  <si>
    <t>31.3.10</t>
  </si>
  <si>
    <t>31.3.13</t>
  </si>
  <si>
    <t>31.3.14</t>
  </si>
  <si>
    <t>31.4.2</t>
  </si>
  <si>
    <t>31.6.3</t>
  </si>
  <si>
    <t>31.7.1</t>
  </si>
  <si>
    <t>31.10.1</t>
  </si>
  <si>
    <t>Fondo di riserva</t>
  </si>
  <si>
    <t xml:space="preserve">TOTALE USCITE NON CLASSIFICABILI IN ALTRE VOCI
</t>
  </si>
  <si>
    <t>31.3.1</t>
  </si>
  <si>
    <t>31.3</t>
  </si>
  <si>
    <t>31.3.7</t>
  </si>
  <si>
    <t>Uscite di rappresentanza e rimborsi (viaggi-alberghi-ristoranti-eventi)</t>
  </si>
  <si>
    <t>31.3.16</t>
  </si>
  <si>
    <t>31.3.17</t>
  </si>
  <si>
    <t>31.3.18</t>
  </si>
  <si>
    <t>33.1.70</t>
  </si>
  <si>
    <t>33.1.90</t>
  </si>
  <si>
    <t>33.1.200</t>
  </si>
  <si>
    <t>33.1.230</t>
  </si>
  <si>
    <t>DIFFERENZA</t>
  </si>
  <si>
    <t>TOTALE ENTRATE</t>
  </si>
  <si>
    <t>TOTALE USCITE</t>
  </si>
  <si>
    <t>TOTALE TITOLO III - PARTITE DI GITO</t>
  </si>
  <si>
    <t>TOTALE TITOLO III - PARTITE DI GIRO</t>
  </si>
  <si>
    <t>TOTALE TITOLO I - ENTRATE CORRENTI</t>
  </si>
  <si>
    <t>TOTALE TITOLO I - USCITE CORRENTI</t>
  </si>
  <si>
    <t>TOTALE TITOLO II - USCITE IN CONTO CAPITALE</t>
  </si>
  <si>
    <t>Ordine Ingegneri Ravenna - Esercizio 2024</t>
  </si>
  <si>
    <t>Applicazione avanzo di amministrazione 2023</t>
  </si>
  <si>
    <t>Residuo di Competenza 31.12.2024</t>
  </si>
  <si>
    <t>Residui Attivi 01.01.2024</t>
  </si>
  <si>
    <t>Residui Attivi 31.12.2024</t>
  </si>
  <si>
    <t>Differenze sulle previsioni (Previsione assestata - Accertato)</t>
  </si>
  <si>
    <t>1.5</t>
  </si>
  <si>
    <t>ENTRATE NON CLASSIFICABILI IN ALTRE VOCI</t>
  </si>
  <si>
    <t>1.5.30</t>
  </si>
  <si>
    <t>Arrotondamenti e abbuoni attivi</t>
  </si>
  <si>
    <t>TOTALE ENTRATE NON CLASSIFICABILI IN ALTRE VOCI</t>
  </si>
  <si>
    <t>3.1.80</t>
  </si>
  <si>
    <t>Ritenute diverse</t>
  </si>
  <si>
    <t>Residui Passivi 01.01.2024</t>
  </si>
  <si>
    <t>Differenze sulle previsioni (Previsione assestata - Impegnato)</t>
  </si>
  <si>
    <t>11.6.20</t>
  </si>
  <si>
    <t>Restituzioni e rimborsi diversi</t>
  </si>
  <si>
    <t>11.10.20</t>
  </si>
  <si>
    <t>Arrotondamenti e abbuoni passivi</t>
  </si>
  <si>
    <t>13.1.90</t>
  </si>
  <si>
    <t>13.1.80</t>
  </si>
  <si>
    <t>Residui Attivi in c/residui al 31/12/2024</t>
  </si>
  <si>
    <t>Residui Attivi al 31/12/2024</t>
  </si>
  <si>
    <t>Residui Attivi/Passivi in c/residui al 31/12/2024</t>
  </si>
  <si>
    <t>Residui al 31/12/2024</t>
  </si>
  <si>
    <t>Residui Passivi in c/residui al 31/12/2024</t>
  </si>
  <si>
    <t>Residui Passivi al 31/12/2024</t>
  </si>
  <si>
    <t>21.11.14</t>
  </si>
  <si>
    <t>32.1.2</t>
  </si>
  <si>
    <t>32.1.3</t>
  </si>
  <si>
    <t>31.6.2</t>
  </si>
  <si>
    <t>31.8.3</t>
  </si>
  <si>
    <t>33.1.80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</si>
</sst>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m\.d\.yy;@"/>
    <numFmt numFmtId="165" formatCode="0.0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color rgb="FF000000"/>
      <name val="Times New Roman"/>
      <family val="1"/>
    </font>
    <font>
      <b/>
      <sz val="10"/>
      <color theme="0"/>
      <name val="Arial Narrow"/>
      <family val="2"/>
    </font>
    <font>
      <b/>
      <sz val="10"/>
      <color rgb="FF000000"/>
      <name val="Times New Roman"/>
      <family val="1"/>
    </font>
    <font>
      <sz val="10"/>
      <name val="Tahoma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44">
    <xf numFmtId="0" fontId="0" fillId="0" borderId="0" xfId="0"/>
    <xf numFmtId="8" fontId="5" fillId="0" borderId="0" xfId="1" applyNumberFormat="1" applyFont="1" applyAlignment="1">
      <alignment horizontal="left" vertical="top"/>
    </xf>
    <xf numFmtId="8" fontId="5" fillId="0" borderId="8" xfId="1" applyNumberFormat="1" applyFont="1" applyBorder="1" applyAlignment="1">
      <alignment horizontal="right" vertical="center"/>
    </xf>
    <xf numFmtId="8" fontId="5" fillId="0" borderId="9" xfId="1" applyNumberFormat="1" applyFont="1" applyBorder="1" applyAlignment="1">
      <alignment horizontal="right" vertical="center"/>
    </xf>
    <xf numFmtId="8" fontId="7" fillId="4" borderId="8" xfId="1" applyNumberFormat="1" applyFont="1" applyFill="1" applyBorder="1" applyAlignment="1">
      <alignment horizontal="right" vertical="top"/>
    </xf>
    <xf numFmtId="8" fontId="7" fillId="4" borderId="9" xfId="1" applyNumberFormat="1" applyFont="1" applyFill="1" applyBorder="1" applyAlignment="1">
      <alignment horizontal="right" vertical="top"/>
    </xf>
    <xf numFmtId="8" fontId="12" fillId="4" borderId="0" xfId="1" applyNumberFormat="1" applyFont="1" applyFill="1" applyAlignment="1">
      <alignment horizontal="right" vertical="top"/>
    </xf>
    <xf numFmtId="8" fontId="7" fillId="4" borderId="8" xfId="1" applyNumberFormat="1" applyFont="1" applyFill="1" applyBorder="1" applyAlignment="1">
      <alignment horizontal="right" wrapText="1"/>
    </xf>
    <xf numFmtId="8" fontId="5" fillId="5" borderId="8" xfId="1" applyNumberFormat="1" applyFont="1" applyFill="1" applyBorder="1" applyAlignment="1">
      <alignment horizontal="right" vertical="top"/>
    </xf>
    <xf numFmtId="8" fontId="5" fillId="3" borderId="8" xfId="1" applyNumberFormat="1" applyFont="1" applyFill="1" applyBorder="1" applyAlignment="1">
      <alignment horizontal="right" vertical="top"/>
    </xf>
    <xf numFmtId="8" fontId="5" fillId="5" borderId="9" xfId="1" applyNumberFormat="1" applyFont="1" applyFill="1" applyBorder="1" applyAlignment="1">
      <alignment horizontal="right" vertical="top"/>
    </xf>
    <xf numFmtId="8" fontId="10" fillId="0" borderId="0" xfId="1" applyNumberFormat="1" applyFont="1" applyAlignment="1">
      <alignment horizontal="right" vertical="top"/>
    </xf>
    <xf numFmtId="8" fontId="5" fillId="2" borderId="8" xfId="1" applyNumberFormat="1" applyFont="1" applyFill="1" applyBorder="1" applyAlignment="1">
      <alignment horizontal="right" wrapText="1"/>
    </xf>
    <xf numFmtId="8" fontId="5" fillId="2" borderId="11" xfId="1" applyNumberFormat="1" applyFont="1" applyFill="1" applyBorder="1" applyAlignment="1">
      <alignment horizontal="right" wrapText="1"/>
    </xf>
    <xf numFmtId="8" fontId="5" fillId="3" borderId="11" xfId="1" applyNumberFormat="1" applyFont="1" applyFill="1" applyBorder="1" applyAlignment="1">
      <alignment horizontal="right" wrapText="1"/>
    </xf>
    <xf numFmtId="8" fontId="5" fillId="2" borderId="12" xfId="1" applyNumberFormat="1" applyFont="1" applyFill="1" applyBorder="1" applyAlignment="1">
      <alignment horizontal="right" wrapText="1"/>
    </xf>
    <xf numFmtId="8" fontId="5" fillId="0" borderId="0" xfId="1" applyNumberFormat="1" applyFont="1" applyAlignment="1">
      <alignment horizontal="right" vertical="top"/>
    </xf>
    <xf numFmtId="8" fontId="5" fillId="6" borderId="8" xfId="1" applyNumberFormat="1" applyFont="1" applyFill="1" applyBorder="1" applyAlignment="1">
      <alignment horizontal="right" vertical="top"/>
    </xf>
    <xf numFmtId="8" fontId="5" fillId="7" borderId="8" xfId="1" applyNumberFormat="1" applyFont="1" applyFill="1" applyBorder="1" applyAlignment="1">
      <alignment horizontal="right" vertical="top"/>
    </xf>
    <xf numFmtId="44" fontId="5" fillId="0" borderId="0" xfId="1" applyNumberFormat="1" applyFont="1" applyAlignment="1">
      <alignment horizontal="left" vertical="top"/>
    </xf>
    <xf numFmtId="8" fontId="7" fillId="8" borderId="10" xfId="1" applyNumberFormat="1" applyFont="1" applyFill="1" applyBorder="1" applyAlignment="1">
      <alignment horizontal="right" vertical="center" wrapText="1" indent="1" shrinkToFit="1"/>
    </xf>
    <xf numFmtId="8" fontId="7" fillId="8" borderId="14" xfId="1" applyNumberFormat="1" applyFont="1" applyFill="1" applyBorder="1" applyAlignment="1">
      <alignment horizontal="right" vertical="center" wrapText="1" indent="1" shrinkToFit="1"/>
    </xf>
    <xf numFmtId="8" fontId="7" fillId="8" borderId="8" xfId="1" applyNumberFormat="1" applyFont="1" applyFill="1" applyBorder="1" applyAlignment="1">
      <alignment horizontal="right" vertical="center" wrapText="1" indent="1" shrinkToFit="1"/>
    </xf>
    <xf numFmtId="8" fontId="5" fillId="2" borderId="8" xfId="2" applyNumberFormat="1" applyFont="1" applyFill="1" applyBorder="1" applyAlignment="1">
      <alignment horizontal="right" vertical="center" wrapText="1"/>
    </xf>
    <xf numFmtId="8" fontId="5" fillId="2" borderId="8" xfId="2" applyNumberFormat="1" applyFont="1" applyFill="1" applyBorder="1" applyAlignment="1">
      <alignment horizontal="right" wrapText="1"/>
    </xf>
    <xf numFmtId="8" fontId="7" fillId="8" borderId="8" xfId="2" applyNumberFormat="1" applyFont="1" applyFill="1" applyBorder="1" applyAlignment="1">
      <alignment horizontal="right" vertical="top" shrinkToFit="1"/>
    </xf>
    <xf numFmtId="8" fontId="7" fillId="8" borderId="8" xfId="1" applyNumberFormat="1" applyFont="1" applyFill="1" applyBorder="1" applyAlignment="1">
      <alignment horizontal="right" vertical="center" shrinkToFit="1"/>
    </xf>
    <xf numFmtId="8" fontId="5" fillId="2" borderId="8" xfId="2" applyNumberFormat="1" applyFont="1" applyFill="1" applyBorder="1" applyAlignment="1">
      <alignment horizontal="right" vertical="center" shrinkToFit="1"/>
    </xf>
    <xf numFmtId="8" fontId="5" fillId="2" borderId="8" xfId="1" applyNumberFormat="1" applyFont="1" applyFill="1" applyBorder="1" applyAlignment="1">
      <alignment horizontal="right" vertical="center" wrapText="1"/>
    </xf>
    <xf numFmtId="8" fontId="7" fillId="9" borderId="8" xfId="1" applyNumberFormat="1" applyFont="1" applyFill="1" applyBorder="1" applyAlignment="1">
      <alignment horizontal="right" vertical="top"/>
    </xf>
    <xf numFmtId="8" fontId="7" fillId="9" borderId="9" xfId="1" applyNumberFormat="1" applyFont="1" applyFill="1" applyBorder="1" applyAlignment="1">
      <alignment horizontal="right" vertical="top"/>
    </xf>
    <xf numFmtId="8" fontId="7" fillId="9" borderId="8" xfId="2" applyNumberFormat="1" applyFont="1" applyFill="1" applyBorder="1" applyAlignment="1">
      <alignment horizontal="right" vertical="top" indent="1" shrinkToFit="1"/>
    </xf>
    <xf numFmtId="8" fontId="7" fillId="9" borderId="8" xfId="2" applyNumberFormat="1" applyFont="1" applyFill="1" applyBorder="1" applyAlignment="1">
      <alignment horizontal="right" wrapText="1"/>
    </xf>
    <xf numFmtId="8" fontId="5" fillId="2" borderId="8" xfId="2" applyNumberFormat="1" applyFont="1" applyFill="1" applyBorder="1" applyAlignment="1">
      <alignment horizontal="right" vertical="top" shrinkToFit="1"/>
    </xf>
    <xf numFmtId="8" fontId="5" fillId="2" borderId="8" xfId="1" applyNumberFormat="1" applyFont="1" applyFill="1" applyBorder="1" applyAlignment="1">
      <alignment horizontal="right" vertical="top" wrapText="1"/>
    </xf>
    <xf numFmtId="8" fontId="5" fillId="2" borderId="8" xfId="2" applyNumberFormat="1" applyFont="1" applyFill="1" applyBorder="1" applyAlignment="1">
      <alignment horizontal="right" vertical="top" wrapText="1"/>
    </xf>
    <xf numFmtId="8" fontId="10" fillId="0" borderId="0" xfId="1" applyNumberFormat="1" applyFont="1" applyAlignment="1">
      <alignment horizontal="left" vertical="top"/>
    </xf>
    <xf numFmtId="44" fontId="7" fillId="8" borderId="8" xfId="1" applyNumberFormat="1" applyFont="1" applyFill="1" applyBorder="1" applyAlignment="1">
      <alignment horizontal="right" vertical="top" indent="1" shrinkToFit="1"/>
    </xf>
    <xf numFmtId="44" fontId="10" fillId="0" borderId="0" xfId="1" applyNumberFormat="1" applyFont="1" applyAlignment="1">
      <alignment horizontal="left" vertical="top"/>
    </xf>
    <xf numFmtId="44" fontId="6" fillId="0" borderId="0" xfId="1" applyNumberFormat="1" applyFont="1" applyAlignment="1">
      <alignment horizontal="left" vertical="top"/>
    </xf>
    <xf numFmtId="8" fontId="7" fillId="8" borderId="8" xfId="1" applyNumberFormat="1" applyFont="1" applyFill="1" applyBorder="1" applyAlignment="1">
      <alignment horizontal="right" vertical="top" indent="1" shrinkToFit="1"/>
    </xf>
    <xf numFmtId="8" fontId="6" fillId="0" borderId="0" xfId="1" applyNumberFormat="1" applyFont="1" applyAlignment="1">
      <alignment horizontal="left" vertical="top"/>
    </xf>
    <xf numFmtId="8" fontId="6" fillId="2" borderId="8" xfId="2" applyNumberFormat="1" applyFont="1" applyFill="1" applyBorder="1" applyAlignment="1">
      <alignment horizontal="right" vertical="top" wrapText="1"/>
    </xf>
    <xf numFmtId="8" fontId="7" fillId="8" borderId="8" xfId="2" applyNumberFormat="1" applyFont="1" applyFill="1" applyBorder="1" applyAlignment="1">
      <alignment horizontal="right" vertical="top" indent="1" shrinkToFit="1"/>
    </xf>
    <xf numFmtId="8" fontId="5" fillId="2" borderId="8" xfId="1" applyNumberFormat="1" applyFont="1" applyFill="1" applyBorder="1" applyAlignment="1">
      <alignment horizontal="right" vertical="top" wrapText="1" indent="2"/>
    </xf>
    <xf numFmtId="44" fontId="7" fillId="8" borderId="8" xfId="2" applyFont="1" applyFill="1" applyBorder="1" applyAlignment="1">
      <alignment horizontal="right" vertical="top" indent="1" shrinkToFit="1"/>
    </xf>
    <xf numFmtId="8" fontId="5" fillId="2" borderId="8" xfId="1" applyNumberFormat="1" applyFont="1" applyFill="1" applyBorder="1" applyAlignment="1">
      <alignment horizontal="right" vertical="center" shrinkToFit="1"/>
    </xf>
    <xf numFmtId="8" fontId="6" fillId="11" borderId="8" xfId="2" applyNumberFormat="1" applyFont="1" applyFill="1" applyBorder="1" applyAlignment="1">
      <alignment horizontal="right" vertical="center" shrinkToFit="1"/>
    </xf>
    <xf numFmtId="0" fontId="3" fillId="0" borderId="0" xfId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8" borderId="8" xfId="1" applyFont="1" applyFill="1" applyBorder="1" applyAlignment="1">
      <alignment horizontal="left" wrapText="1"/>
    </xf>
    <xf numFmtId="0" fontId="5" fillId="0" borderId="10" xfId="1" applyFont="1" applyBorder="1" applyAlignment="1">
      <alignment horizontal="left" vertical="top" wrapText="1"/>
    </xf>
    <xf numFmtId="0" fontId="5" fillId="8" borderId="8" xfId="1" applyFont="1" applyFill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15" xfId="1" applyFont="1" applyBorder="1" applyAlignment="1">
      <alignment horizontal="left" vertical="top" wrapText="1"/>
    </xf>
    <xf numFmtId="0" fontId="5" fillId="8" borderId="16" xfId="1" applyFont="1" applyFill="1" applyBorder="1" applyAlignment="1">
      <alignment horizontal="left" wrapText="1"/>
    </xf>
    <xf numFmtId="0" fontId="5" fillId="0" borderId="8" xfId="1" applyFont="1" applyBorder="1" applyAlignment="1">
      <alignment horizontal="left" vertical="top" wrapText="1"/>
    </xf>
    <xf numFmtId="0" fontId="5" fillId="9" borderId="5" xfId="1" applyFont="1" applyFill="1" applyBorder="1" applyAlignment="1">
      <alignment horizontal="left" wrapText="1"/>
    </xf>
    <xf numFmtId="0" fontId="5" fillId="9" borderId="10" xfId="1" applyFont="1" applyFill="1" applyBorder="1" applyAlignment="1">
      <alignment horizontal="left" vertical="top" wrapText="1" indent="7"/>
    </xf>
    <xf numFmtId="1" fontId="7" fillId="0" borderId="10" xfId="1" applyNumberFormat="1" applyFont="1" applyBorder="1" applyAlignment="1">
      <alignment horizontal="left" vertical="top" shrinkToFit="1"/>
    </xf>
    <xf numFmtId="165" fontId="7" fillId="0" borderId="2" xfId="1" applyNumberFormat="1" applyFont="1" applyBorder="1" applyAlignment="1">
      <alignment horizontal="left" vertical="top" shrinkToFit="1"/>
    </xf>
    <xf numFmtId="0" fontId="6" fillId="0" borderId="5" xfId="1" applyFont="1" applyBorder="1" applyAlignment="1">
      <alignment horizontal="right" vertical="top" wrapText="1"/>
    </xf>
    <xf numFmtId="164" fontId="5" fillId="0" borderId="5" xfId="1" applyNumberFormat="1" applyFont="1" applyBorder="1" applyAlignment="1">
      <alignment horizontal="right" vertical="top" shrinkToFit="1"/>
    </xf>
    <xf numFmtId="0" fontId="6" fillId="0" borderId="8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5" fillId="0" borderId="8" xfId="1" applyFont="1" applyBorder="1" applyAlignment="1">
      <alignment vertical="center" wrapText="1"/>
    </xf>
    <xf numFmtId="0" fontId="5" fillId="0" borderId="13" xfId="1" applyFont="1" applyBorder="1" applyAlignment="1">
      <alignment horizontal="left" vertical="top" wrapText="1"/>
    </xf>
    <xf numFmtId="0" fontId="4" fillId="0" borderId="8" xfId="1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6" fillId="0" borderId="10" xfId="1" applyFont="1" applyBorder="1" applyAlignment="1">
      <alignment horizontal="left" vertical="top" wrapText="1"/>
    </xf>
    <xf numFmtId="0" fontId="4" fillId="0" borderId="19" xfId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5" fillId="9" borderId="2" xfId="1" applyFont="1" applyFill="1" applyBorder="1" applyAlignment="1">
      <alignment horizontal="left" vertical="top" wrapText="1" indent="7"/>
    </xf>
    <xf numFmtId="1" fontId="7" fillId="10" borderId="8" xfId="1" applyNumberFormat="1" applyFont="1" applyFill="1" applyBorder="1" applyAlignment="1">
      <alignment horizontal="left" vertical="top" shrinkToFit="1"/>
    </xf>
    <xf numFmtId="0" fontId="5" fillId="10" borderId="8" xfId="1" applyFont="1" applyFill="1" applyBorder="1" applyAlignment="1">
      <alignment horizontal="left" vertical="top" wrapText="1" indent="7"/>
    </xf>
    <xf numFmtId="0" fontId="4" fillId="10" borderId="8" xfId="1" applyFont="1" applyFill="1" applyBorder="1" applyAlignment="1">
      <alignment vertical="top" wrapText="1"/>
    </xf>
    <xf numFmtId="0" fontId="6" fillId="10" borderId="8" xfId="1" applyFont="1" applyFill="1" applyBorder="1" applyAlignment="1">
      <alignment vertical="top" wrapText="1"/>
    </xf>
    <xf numFmtId="0" fontId="5" fillId="10" borderId="8" xfId="1" applyFont="1" applyFill="1" applyBorder="1" applyAlignment="1">
      <alignment vertical="top" wrapText="1"/>
    </xf>
    <xf numFmtId="0" fontId="5" fillId="8" borderId="11" xfId="1" applyFont="1" applyFill="1" applyBorder="1" applyAlignment="1">
      <alignment horizontal="left" wrapText="1"/>
    </xf>
    <xf numFmtId="0" fontId="5" fillId="10" borderId="14" xfId="1" applyFont="1" applyFill="1" applyBorder="1" applyAlignment="1">
      <alignment horizontal="left" vertical="top" wrapText="1" indent="10"/>
    </xf>
    <xf numFmtId="0" fontId="5" fillId="0" borderId="8" xfId="1" applyFont="1" applyBorder="1" applyAlignment="1">
      <alignment horizontal="left" vertical="top"/>
    </xf>
    <xf numFmtId="0" fontId="5" fillId="10" borderId="11" xfId="1" applyFont="1" applyFill="1" applyBorder="1" applyAlignment="1">
      <alignment vertical="top" wrapText="1"/>
    </xf>
    <xf numFmtId="0" fontId="6" fillId="0" borderId="13" xfId="1" applyFont="1" applyBorder="1" applyAlignment="1">
      <alignment horizontal="left" vertical="center" wrapText="1"/>
    </xf>
    <xf numFmtId="0" fontId="7" fillId="8" borderId="8" xfId="1" applyFont="1" applyFill="1" applyBorder="1" applyAlignment="1">
      <alignment horizontal="left" wrapText="1"/>
    </xf>
    <xf numFmtId="0" fontId="7" fillId="8" borderId="13" xfId="1" applyFont="1" applyFill="1" applyBorder="1" applyAlignment="1">
      <alignment horizontal="left" vertical="top" wrapText="1" indent="2"/>
    </xf>
    <xf numFmtId="0" fontId="5" fillId="10" borderId="13" xfId="1" applyFont="1" applyFill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4" fillId="8" borderId="13" xfId="1" applyFont="1" applyFill="1" applyBorder="1" applyAlignment="1">
      <alignment horizontal="left" vertical="top" wrapText="1" indent="2"/>
    </xf>
    <xf numFmtId="0" fontId="5" fillId="0" borderId="13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4" fillId="0" borderId="8" xfId="1" applyFont="1" applyBorder="1" applyAlignment="1">
      <alignment horizontal="left" vertical="top" wrapText="1"/>
    </xf>
    <xf numFmtId="0" fontId="7" fillId="8" borderId="13" xfId="1" applyFont="1" applyFill="1" applyBorder="1" applyAlignment="1">
      <alignment horizontal="left" vertical="top" wrapText="1" indent="7"/>
    </xf>
    <xf numFmtId="0" fontId="7" fillId="8" borderId="13" xfId="1" applyFont="1" applyFill="1" applyBorder="1" applyAlignment="1">
      <alignment horizontal="left" vertical="top" wrapText="1" indent="6"/>
    </xf>
    <xf numFmtId="0" fontId="7" fillId="8" borderId="15" xfId="1" applyFont="1" applyFill="1" applyBorder="1" applyAlignment="1">
      <alignment horizontal="left" vertical="top" wrapText="1" indent="2"/>
    </xf>
    <xf numFmtId="0" fontId="7" fillId="8" borderId="17" xfId="1" applyFont="1" applyFill="1" applyBorder="1" applyAlignment="1">
      <alignment horizontal="left" vertical="top" wrapText="1" indent="3"/>
    </xf>
    <xf numFmtId="0" fontId="4" fillId="0" borderId="18" xfId="1" applyFont="1" applyBorder="1" applyAlignment="1">
      <alignment horizontal="left" vertical="top" wrapText="1"/>
    </xf>
    <xf numFmtId="0" fontId="7" fillId="0" borderId="8" xfId="1" applyFont="1" applyBorder="1" applyAlignment="1">
      <alignment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17" xfId="1" applyFont="1" applyBorder="1" applyAlignment="1">
      <alignment horizontal="left" vertical="top" wrapText="1" indent="6"/>
    </xf>
    <xf numFmtId="0" fontId="5" fillId="9" borderId="8" xfId="1" applyFont="1" applyFill="1" applyBorder="1" applyAlignment="1">
      <alignment horizontal="left" wrapText="1"/>
    </xf>
    <xf numFmtId="0" fontId="4" fillId="9" borderId="13" xfId="1" applyFont="1" applyFill="1" applyBorder="1" applyAlignment="1">
      <alignment horizontal="left" vertical="top" wrapText="1" indent="1"/>
    </xf>
    <xf numFmtId="0" fontId="6" fillId="0" borderId="5" xfId="1" applyFont="1" applyBorder="1" applyAlignment="1">
      <alignment vertical="top" wrapText="1"/>
    </xf>
    <xf numFmtId="0" fontId="5" fillId="9" borderId="8" xfId="1" applyFont="1" applyFill="1" applyBorder="1" applyAlignment="1">
      <alignment vertical="top" wrapText="1"/>
    </xf>
    <xf numFmtId="0" fontId="5" fillId="9" borderId="13" xfId="1" applyFont="1" applyFill="1" applyBorder="1" applyAlignment="1">
      <alignment horizontal="left" vertical="top" wrapText="1" indent="8"/>
    </xf>
    <xf numFmtId="0" fontId="5" fillId="9" borderId="10" xfId="1" applyFont="1" applyFill="1" applyBorder="1" applyAlignment="1">
      <alignment horizontal="left" vertical="center" wrapText="1"/>
    </xf>
    <xf numFmtId="0" fontId="5" fillId="9" borderId="10" xfId="1" applyFont="1" applyFill="1" applyBorder="1" applyAlignment="1">
      <alignment horizontal="left" vertical="top" wrapText="1" indent="9"/>
    </xf>
    <xf numFmtId="0" fontId="9" fillId="3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wrapText="1"/>
    </xf>
    <xf numFmtId="0" fontId="10" fillId="0" borderId="0" xfId="1" applyFont="1" applyAlignment="1">
      <alignment horizontal="left" vertical="top"/>
    </xf>
    <xf numFmtId="0" fontId="8" fillId="2" borderId="8" xfId="1" applyFont="1" applyFill="1" applyBorder="1" applyAlignment="1">
      <alignment horizontal="center" vertical="center" wrapText="1"/>
    </xf>
    <xf numFmtId="0" fontId="3" fillId="0" borderId="8" xfId="1" applyBorder="1" applyAlignment="1">
      <alignment horizontal="left" vertical="top"/>
    </xf>
    <xf numFmtId="0" fontId="5" fillId="0" borderId="8" xfId="1" applyFont="1" applyBorder="1" applyAlignment="1">
      <alignment horizontal="left" vertical="center" wrapText="1"/>
    </xf>
    <xf numFmtId="1" fontId="7" fillId="0" borderId="8" xfId="1" applyNumberFormat="1" applyFont="1" applyBorder="1" applyAlignment="1">
      <alignment horizontal="left" vertical="top" shrinkToFit="1"/>
    </xf>
    <xf numFmtId="165" fontId="7" fillId="0" borderId="8" xfId="1" applyNumberFormat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wrapText="1"/>
    </xf>
    <xf numFmtId="164" fontId="5" fillId="0" borderId="5" xfId="1" applyNumberFormat="1" applyFont="1" applyBorder="1" applyAlignment="1">
      <alignment horizontal="left" vertical="top" shrinkToFit="1"/>
    </xf>
    <xf numFmtId="164" fontId="5" fillId="0" borderId="8" xfId="1" applyNumberFormat="1" applyFont="1" applyBorder="1" applyAlignment="1">
      <alignment horizontal="left" vertical="top" shrinkToFit="1"/>
    </xf>
    <xf numFmtId="0" fontId="3" fillId="11" borderId="8" xfId="1" applyFill="1" applyBorder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0" fontId="5" fillId="8" borderId="8" xfId="1" applyFont="1" applyFill="1" applyBorder="1" applyAlignment="1">
      <alignment vertical="top"/>
    </xf>
    <xf numFmtId="0" fontId="11" fillId="0" borderId="8" xfId="1" applyFont="1" applyBorder="1" applyAlignment="1">
      <alignment horizontal="left" vertical="top"/>
    </xf>
    <xf numFmtId="164" fontId="7" fillId="4" borderId="5" xfId="1" applyNumberFormat="1" applyFont="1" applyFill="1" applyBorder="1" applyAlignment="1">
      <alignment horizontal="left" vertical="top" shrinkToFit="1"/>
    </xf>
    <xf numFmtId="0" fontId="7" fillId="4" borderId="5" xfId="1" applyFont="1" applyFill="1" applyBorder="1" applyAlignment="1">
      <alignment horizontal="left" vertical="top" wrapText="1"/>
    </xf>
    <xf numFmtId="0" fontId="13" fillId="4" borderId="8" xfId="1" applyFont="1" applyFill="1" applyBorder="1" applyAlignment="1">
      <alignment horizontal="left" vertical="top"/>
    </xf>
    <xf numFmtId="0" fontId="7" fillId="4" borderId="0" xfId="1" applyFont="1" applyFill="1" applyAlignment="1">
      <alignment horizontal="left" vertical="top"/>
    </xf>
    <xf numFmtId="0" fontId="6" fillId="0" borderId="3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4" fillId="0" borderId="2" xfId="1" applyFont="1" applyBorder="1" applyAlignment="1">
      <alignment vertical="center" wrapText="1"/>
    </xf>
    <xf numFmtId="0" fontId="7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7" fillId="0" borderId="0" xfId="1" applyFont="1" applyAlignment="1">
      <alignment horizontal="left" vertical="top"/>
    </xf>
    <xf numFmtId="0" fontId="2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8" fontId="5" fillId="0" borderId="8" xfId="0" applyNumberFormat="1" applyFont="1" applyBorder="1" applyAlignment="1">
      <alignment horizontal="right" vertical="center"/>
    </xf>
    <xf numFmtId="8" fontId="5" fillId="0" borderId="9" xfId="0" applyNumberFormat="1" applyFont="1" applyBorder="1" applyAlignment="1">
      <alignment horizontal="right" vertical="center"/>
    </xf>
    <xf numFmtId="8" fontId="7" fillId="4" borderId="8" xfId="0" applyNumberFormat="1" applyFont="1" applyFill="1" applyBorder="1" applyAlignment="1">
      <alignment horizontal="right" vertical="top"/>
    </xf>
    <xf numFmtId="8" fontId="7" fillId="4" borderId="8" xfId="0" applyNumberFormat="1" applyFont="1" applyFill="1" applyBorder="1" applyAlignment="1">
      <alignment horizontal="right" wrapText="1"/>
    </xf>
    <xf numFmtId="164" fontId="5" fillId="0" borderId="5" xfId="0" applyNumberFormat="1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wrapText="1"/>
    </xf>
    <xf numFmtId="8" fontId="5" fillId="5" borderId="8" xfId="0" applyNumberFormat="1" applyFont="1" applyFill="1" applyBorder="1" applyAlignment="1">
      <alignment horizontal="right" vertical="top"/>
    </xf>
    <xf numFmtId="8" fontId="5" fillId="2" borderId="8" xfId="0" applyNumberFormat="1" applyFont="1" applyFill="1" applyBorder="1" applyAlignment="1">
      <alignment horizontal="right" wrapText="1"/>
    </xf>
    <xf numFmtId="8" fontId="2" fillId="0" borderId="0" xfId="0" applyNumberFormat="1" applyFont="1"/>
    <xf numFmtId="1" fontId="7" fillId="0" borderId="10" xfId="0" applyNumberFormat="1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wrapText="1" indent="10"/>
    </xf>
    <xf numFmtId="8" fontId="5" fillId="2" borderId="11" xfId="0" applyNumberFormat="1" applyFont="1" applyFill="1" applyBorder="1" applyAlignment="1">
      <alignment horizontal="right" wrapText="1"/>
    </xf>
    <xf numFmtId="165" fontId="7" fillId="0" borderId="2" xfId="0" applyNumberFormat="1" applyFont="1" applyBorder="1" applyAlignment="1">
      <alignment horizontal="left" vertical="top" shrinkToFi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top" wrapText="1"/>
    </xf>
    <xf numFmtId="164" fontId="5" fillId="0" borderId="5" xfId="0" applyNumberFormat="1" applyFont="1" applyBorder="1" applyAlignment="1">
      <alignment horizontal="right" vertical="top" shrinkToFit="1"/>
    </xf>
    <xf numFmtId="0" fontId="6" fillId="0" borderId="6" xfId="0" applyFont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 indent="2"/>
    </xf>
    <xf numFmtId="8" fontId="7" fillId="8" borderId="10" xfId="0" applyNumberFormat="1" applyFont="1" applyFill="1" applyBorder="1" applyAlignment="1">
      <alignment horizontal="right" vertical="center" wrapText="1" indent="1" shrinkToFit="1"/>
    </xf>
    <xf numFmtId="8" fontId="7" fillId="8" borderId="8" xfId="0" applyNumberFormat="1" applyFont="1" applyFill="1" applyBorder="1" applyAlignment="1">
      <alignment horizontal="right" vertical="center" wrapText="1" indent="1" shrinkToFit="1"/>
    </xf>
    <xf numFmtId="0" fontId="6" fillId="0" borderId="10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vertical="top" wrapText="1"/>
    </xf>
    <xf numFmtId="0" fontId="7" fillId="8" borderId="13" xfId="0" applyFont="1" applyFill="1" applyBorder="1" applyAlignment="1">
      <alignment horizontal="left" vertical="top" wrapText="1" indent="7"/>
    </xf>
    <xf numFmtId="0" fontId="4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vertical="top"/>
    </xf>
    <xf numFmtId="0" fontId="7" fillId="8" borderId="15" xfId="0" applyFont="1" applyFill="1" applyBorder="1" applyAlignment="1">
      <alignment horizontal="left" vertical="top"/>
    </xf>
    <xf numFmtId="8" fontId="7" fillId="8" borderId="10" xfId="0" applyNumberFormat="1" applyFont="1" applyFill="1" applyBorder="1" applyAlignment="1">
      <alignment horizontal="right" vertical="center" shrinkToFit="1"/>
    </xf>
    <xf numFmtId="8" fontId="7" fillId="8" borderId="8" xfId="0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0" fontId="7" fillId="8" borderId="13" xfId="0" applyFont="1" applyFill="1" applyBorder="1" applyAlignment="1">
      <alignment horizontal="left" vertical="top" wrapText="1" indent="6"/>
    </xf>
    <xf numFmtId="0" fontId="4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8" fontId="5" fillId="2" borderId="8" xfId="0" applyNumberFormat="1" applyFont="1" applyFill="1" applyBorder="1" applyAlignment="1">
      <alignment horizontal="right" vertical="center" wrapText="1"/>
    </xf>
    <xf numFmtId="0" fontId="5" fillId="8" borderId="16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vertical="top" wrapText="1" indent="3"/>
    </xf>
    <xf numFmtId="0" fontId="6" fillId="0" borderId="8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wrapText="1"/>
    </xf>
    <xf numFmtId="0" fontId="7" fillId="8" borderId="15" xfId="0" applyFont="1" applyFill="1" applyBorder="1" applyAlignment="1">
      <alignment horizontal="left" vertical="top" wrapText="1" indent="3"/>
    </xf>
    <xf numFmtId="0" fontId="5" fillId="9" borderId="5" xfId="0" applyFont="1" applyFill="1" applyBorder="1" applyAlignment="1">
      <alignment horizontal="left" wrapText="1"/>
    </xf>
    <xf numFmtId="0" fontId="5" fillId="9" borderId="10" xfId="0" applyFont="1" applyFill="1" applyBorder="1" applyAlignment="1">
      <alignment horizontal="left" vertical="top" wrapText="1" indent="7"/>
    </xf>
    <xf numFmtId="8" fontId="7" fillId="9" borderId="8" xfId="0" applyNumberFormat="1" applyFont="1" applyFill="1" applyBorder="1" applyAlignment="1">
      <alignment horizontal="right" vertical="top"/>
    </xf>
    <xf numFmtId="1" fontId="7" fillId="0" borderId="8" xfId="0" applyNumberFormat="1" applyFont="1" applyBorder="1" applyAlignment="1">
      <alignment horizontal="left" vertical="top" shrinkToFit="1"/>
    </xf>
    <xf numFmtId="0" fontId="5" fillId="0" borderId="17" xfId="0" applyFont="1" applyBorder="1" applyAlignment="1">
      <alignment horizontal="left" vertical="top" wrapText="1" indent="6"/>
    </xf>
    <xf numFmtId="165" fontId="7" fillId="0" borderId="8" xfId="0" applyNumberFormat="1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wrapText="1"/>
    </xf>
    <xf numFmtId="0" fontId="4" fillId="9" borderId="13" xfId="0" applyFont="1" applyFill="1" applyBorder="1" applyAlignment="1">
      <alignment horizontal="left" vertical="top" wrapText="1" indent="1"/>
    </xf>
    <xf numFmtId="0" fontId="6" fillId="0" borderId="5" xfId="0" applyFont="1" applyBorder="1" applyAlignment="1">
      <alignment vertical="top" wrapText="1"/>
    </xf>
    <xf numFmtId="8" fontId="5" fillId="2" borderId="8" xfId="0" applyNumberFormat="1" applyFont="1" applyFill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9" borderId="8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 vertical="top" wrapText="1" indent="8"/>
    </xf>
    <xf numFmtId="0" fontId="5" fillId="9" borderId="1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top" wrapText="1" indent="9"/>
    </xf>
    <xf numFmtId="0" fontId="4" fillId="0" borderId="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wrapText="1"/>
    </xf>
    <xf numFmtId="0" fontId="4" fillId="8" borderId="13" xfId="0" applyFont="1" applyFill="1" applyBorder="1" applyAlignment="1">
      <alignment horizontal="left" vertical="top" wrapText="1" indent="2"/>
    </xf>
    <xf numFmtId="0" fontId="4" fillId="0" borderId="8" xfId="0" applyFont="1" applyBorder="1" applyAlignment="1">
      <alignment vertical="center" wrapText="1"/>
    </xf>
    <xf numFmtId="0" fontId="5" fillId="10" borderId="13" xfId="0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8" fontId="5" fillId="2" borderId="8" xfId="0" applyNumberFormat="1" applyFont="1" applyFill="1" applyBorder="1" applyAlignment="1">
      <alignment horizontal="right" vertical="top" wrapText="1" indent="2"/>
    </xf>
    <xf numFmtId="0" fontId="5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8" fontId="5" fillId="2" borderId="8" xfId="0" applyNumberFormat="1" applyFont="1" applyFill="1" applyBorder="1" applyAlignment="1">
      <alignment horizontal="right" vertical="center" shrinkToFit="1"/>
    </xf>
    <xf numFmtId="1" fontId="7" fillId="10" borderId="8" xfId="0" applyNumberFormat="1" applyFont="1" applyFill="1" applyBorder="1" applyAlignment="1">
      <alignment horizontal="left" vertical="top" shrinkToFit="1"/>
    </xf>
    <xf numFmtId="0" fontId="5" fillId="10" borderId="8" xfId="0" applyFont="1" applyFill="1" applyBorder="1" applyAlignment="1">
      <alignment horizontal="left" vertical="top" wrapText="1" indent="7"/>
    </xf>
    <xf numFmtId="0" fontId="4" fillId="10" borderId="8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0" fontId="5" fillId="10" borderId="8" xfId="0" applyFont="1" applyFill="1" applyBorder="1" applyAlignment="1">
      <alignment vertical="top" wrapText="1"/>
    </xf>
    <xf numFmtId="0" fontId="5" fillId="10" borderId="11" xfId="0" applyFont="1" applyFill="1" applyBorder="1" applyAlignment="1">
      <alignment vertical="top" wrapText="1"/>
    </xf>
    <xf numFmtId="0" fontId="5" fillId="8" borderId="11" xfId="0" applyFont="1" applyFill="1" applyBorder="1" applyAlignment="1">
      <alignment horizontal="left" wrapText="1"/>
    </xf>
    <xf numFmtId="0" fontId="7" fillId="8" borderId="15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8" fontId="7" fillId="0" borderId="8" xfId="1" applyNumberFormat="1" applyFont="1" applyBorder="1" applyAlignment="1">
      <alignment horizontal="right" vertical="center" wrapText="1" indent="1" shrinkToFit="1"/>
    </xf>
    <xf numFmtId="8" fontId="7" fillId="8" borderId="2" xfId="1" applyNumberFormat="1" applyFont="1" applyFill="1" applyBorder="1" applyAlignment="1">
      <alignment horizontal="right" vertical="center" wrapText="1" indent="1" shrinkToFit="1"/>
    </xf>
    <xf numFmtId="0" fontId="6" fillId="0" borderId="6" xfId="1" applyFont="1" applyBorder="1" applyAlignment="1">
      <alignment horizontal="left" vertical="center" wrapText="1"/>
    </xf>
    <xf numFmtId="8" fontId="5" fillId="5" borderId="11" xfId="1" applyNumberFormat="1" applyFont="1" applyFill="1" applyBorder="1" applyAlignment="1">
      <alignment horizontal="right" vertical="top"/>
    </xf>
    <xf numFmtId="8" fontId="5" fillId="3" borderId="11" xfId="1" applyNumberFormat="1" applyFont="1" applyFill="1" applyBorder="1" applyAlignment="1">
      <alignment horizontal="right" vertical="top"/>
    </xf>
    <xf numFmtId="8" fontId="5" fillId="5" borderId="12" xfId="1" applyNumberFormat="1" applyFont="1" applyFill="1" applyBorder="1" applyAlignment="1">
      <alignment horizontal="right" vertical="top"/>
    </xf>
    <xf numFmtId="8" fontId="5" fillId="2" borderId="11" xfId="2" applyNumberFormat="1" applyFont="1" applyFill="1" applyBorder="1" applyAlignment="1">
      <alignment horizontal="right" vertical="center" wrapText="1"/>
    </xf>
    <xf numFmtId="0" fontId="6" fillId="0" borderId="8" xfId="1" applyFont="1" applyBorder="1" applyAlignment="1">
      <alignment horizontal="left" vertical="top" wrapText="1" indent="10"/>
    </xf>
    <xf numFmtId="0" fontId="7" fillId="0" borderId="8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top" wrapText="1" indent="2"/>
    </xf>
    <xf numFmtId="166" fontId="5" fillId="2" borderId="8" xfId="2" applyNumberFormat="1" applyFont="1" applyFill="1" applyBorder="1" applyAlignment="1">
      <alignment horizontal="right" vertical="center" wrapText="1"/>
    </xf>
    <xf numFmtId="44" fontId="7" fillId="0" borderId="8" xfId="2" applyFont="1" applyFill="1" applyBorder="1" applyAlignment="1">
      <alignment horizontal="right" vertical="top" indent="1" shrinkToFit="1"/>
    </xf>
    <xf numFmtId="8" fontId="6" fillId="0" borderId="8" xfId="2" applyNumberFormat="1" applyFont="1" applyFill="1" applyBorder="1" applyAlignment="1">
      <alignment horizontal="right" vertical="center" shrinkToFit="1"/>
    </xf>
    <xf numFmtId="8" fontId="7" fillId="8" borderId="8" xfId="1" applyNumberFormat="1" applyFont="1" applyFill="1" applyBorder="1" applyAlignment="1">
      <alignment horizontal="right" vertical="top" wrapText="1"/>
    </xf>
    <xf numFmtId="8" fontId="7" fillId="8" borderId="10" xfId="1" applyNumberFormat="1" applyFont="1" applyFill="1" applyBorder="1" applyAlignment="1">
      <alignment horizontal="right" vertical="top" wrapText="1" indent="1" shrinkToFit="1"/>
    </xf>
    <xf numFmtId="0" fontId="5" fillId="0" borderId="16" xfId="1" applyFont="1" applyBorder="1" applyAlignment="1">
      <alignment vertical="top" wrapText="1"/>
    </xf>
    <xf numFmtId="0" fontId="5" fillId="0" borderId="17" xfId="1" applyFont="1" applyBorder="1" applyAlignment="1">
      <alignment horizontal="left" vertical="top" wrapText="1"/>
    </xf>
    <xf numFmtId="0" fontId="5" fillId="9" borderId="8" xfId="1" applyFont="1" applyFill="1" applyBorder="1" applyAlignment="1">
      <alignment horizontal="left" vertical="top" wrapText="1" indent="7"/>
    </xf>
    <xf numFmtId="8" fontId="7" fillId="8" borderId="13" xfId="1" applyNumberFormat="1" applyFont="1" applyFill="1" applyBorder="1" applyAlignment="1">
      <alignment horizontal="right" vertical="center" wrapText="1" indent="1" shrinkToFit="1"/>
    </xf>
    <xf numFmtId="0" fontId="5" fillId="10" borderId="21" xfId="1" applyFont="1" applyFill="1" applyBorder="1" applyAlignment="1">
      <alignment vertical="top" wrapText="1"/>
    </xf>
    <xf numFmtId="0" fontId="7" fillId="8" borderId="8" xfId="1" applyFont="1" applyFill="1" applyBorder="1" applyAlignment="1">
      <alignment horizontal="left" vertical="top" wrapText="1" indent="2"/>
    </xf>
    <xf numFmtId="0" fontId="6" fillId="0" borderId="0" xfId="1" applyFont="1" applyAlignment="1">
      <alignment vertical="top" wrapText="1"/>
    </xf>
    <xf numFmtId="0" fontId="8" fillId="2" borderId="17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 indent="9"/>
    </xf>
    <xf numFmtId="8" fontId="7" fillId="0" borderId="0" xfId="1" applyNumberFormat="1" applyFont="1" applyAlignment="1">
      <alignment horizontal="right" vertical="top"/>
    </xf>
    <xf numFmtId="8" fontId="7" fillId="0" borderId="0" xfId="2" applyNumberFormat="1" applyFont="1" applyFill="1" applyBorder="1" applyAlignment="1">
      <alignment horizontal="right" vertical="top" indent="1" shrinkToFi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7" fillId="8" borderId="11" xfId="1" applyFont="1" applyFill="1" applyBorder="1" applyAlignment="1">
      <alignment horizontal="left" vertical="center" wrapText="1"/>
    </xf>
    <xf numFmtId="0" fontId="7" fillId="8" borderId="23" xfId="1" applyFont="1" applyFill="1" applyBorder="1" applyAlignment="1">
      <alignment horizontal="left" vertical="center" wrapText="1" indent="2"/>
    </xf>
    <xf numFmtId="0" fontId="5" fillId="0" borderId="16" xfId="0" applyFont="1" applyBorder="1" applyAlignment="1">
      <alignment horizontal="left" vertical="center" wrapText="1"/>
    </xf>
    <xf numFmtId="164" fontId="7" fillId="4" borderId="8" xfId="0" applyNumberFormat="1" applyFont="1" applyFill="1" applyBorder="1" applyAlignment="1">
      <alignment horizontal="left" vertical="top" shrinkToFit="1"/>
    </xf>
    <xf numFmtId="0" fontId="7" fillId="4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wrapText="1"/>
    </xf>
    <xf numFmtId="8" fontId="4" fillId="11" borderId="10" xfId="2" applyNumberFormat="1" applyFont="1" applyFill="1" applyBorder="1" applyAlignment="1">
      <alignment horizontal="right" vertical="center" shrinkToFit="1"/>
    </xf>
    <xf numFmtId="0" fontId="7" fillId="11" borderId="16" xfId="0" applyFont="1" applyFill="1" applyBorder="1" applyAlignment="1">
      <alignment horizontal="left" wrapText="1"/>
    </xf>
    <xf numFmtId="0" fontId="4" fillId="11" borderId="17" xfId="0" applyFont="1" applyFill="1" applyBorder="1" applyAlignment="1">
      <alignment horizontal="left" vertical="top" wrapText="1"/>
    </xf>
    <xf numFmtId="0" fontId="5" fillId="10" borderId="16" xfId="0" applyFont="1" applyFill="1" applyBorder="1" applyAlignment="1">
      <alignment vertical="top" wrapText="1"/>
    </xf>
    <xf numFmtId="0" fontId="5" fillId="9" borderId="8" xfId="0" applyFont="1" applyFill="1" applyBorder="1" applyAlignment="1">
      <alignment horizontal="left" vertical="top" wrapText="1" indent="7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44" fontId="5" fillId="0" borderId="0" xfId="1" applyNumberFormat="1" applyFont="1" applyAlignment="1">
      <alignment horizontal="center" vertical="top"/>
    </xf>
    <xf numFmtId="8" fontId="5" fillId="0" borderId="0" xfId="1" applyNumberFormat="1" applyFont="1" applyAlignment="1">
      <alignment horizontal="center" vertical="top"/>
    </xf>
    <xf numFmtId="44" fontId="7" fillId="0" borderId="8" xfId="1" applyNumberFormat="1" applyFont="1" applyBorder="1" applyAlignment="1">
      <alignment horizontal="center" vertical="top"/>
    </xf>
    <xf numFmtId="8" fontId="7" fillId="0" borderId="8" xfId="1" applyNumberFormat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5" fillId="8" borderId="16" xfId="1" applyFont="1" applyFill="1" applyBorder="1" applyAlignment="1">
      <alignment vertical="top"/>
    </xf>
    <xf numFmtId="0" fontId="7" fillId="8" borderId="23" xfId="1" applyFont="1" applyFill="1" applyBorder="1" applyAlignment="1">
      <alignment horizontal="left" vertical="top"/>
    </xf>
    <xf numFmtId="8" fontId="7" fillId="8" borderId="2" xfId="1" applyNumberFormat="1" applyFont="1" applyFill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top" wrapText="1"/>
    </xf>
    <xf numFmtId="8" fontId="5" fillId="2" borderId="11" xfId="2" applyNumberFormat="1" applyFont="1" applyFill="1" applyBorder="1" applyAlignment="1">
      <alignment horizontal="right" vertical="center" shrinkToFit="1"/>
    </xf>
    <xf numFmtId="0" fontId="7" fillId="8" borderId="8" xfId="1" applyFont="1" applyFill="1" applyBorder="1" applyAlignment="1">
      <alignment horizontal="left" vertical="top"/>
    </xf>
    <xf numFmtId="0" fontId="5" fillId="0" borderId="8" xfId="1" applyFont="1" applyBorder="1" applyAlignment="1">
      <alignment vertical="top"/>
    </xf>
    <xf numFmtId="8" fontId="7" fillId="0" borderId="8" xfId="1" applyNumberFormat="1" applyFont="1" applyBorder="1" applyAlignment="1">
      <alignment horizontal="right" vertical="center" shrinkToFit="1"/>
    </xf>
    <xf numFmtId="0" fontId="7" fillId="0" borderId="8" xfId="1" applyFont="1" applyBorder="1" applyAlignment="1">
      <alignment vertical="top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8" fontId="5" fillId="6" borderId="16" xfId="1" applyNumberFormat="1" applyFont="1" applyFill="1" applyBorder="1" applyAlignment="1">
      <alignment horizontal="right" vertical="top"/>
    </xf>
    <xf numFmtId="8" fontId="5" fillId="3" borderId="16" xfId="1" applyNumberFormat="1" applyFont="1" applyFill="1" applyBorder="1" applyAlignment="1">
      <alignment horizontal="right" vertical="top"/>
    </xf>
    <xf numFmtId="8" fontId="5" fillId="5" borderId="16" xfId="1" applyNumberFormat="1" applyFont="1" applyFill="1" applyBorder="1" applyAlignment="1">
      <alignment horizontal="right" vertical="top"/>
    </xf>
    <xf numFmtId="8" fontId="5" fillId="2" borderId="16" xfId="2" applyNumberFormat="1" applyFont="1" applyFill="1" applyBorder="1" applyAlignment="1">
      <alignment horizontal="right" vertical="center" wrapText="1"/>
    </xf>
    <xf numFmtId="0" fontId="7" fillId="8" borderId="11" xfId="1" applyFont="1" applyFill="1" applyBorder="1" applyAlignment="1">
      <alignment horizontal="left" wrapText="1"/>
    </xf>
    <xf numFmtId="8" fontId="7" fillId="8" borderId="6" xfId="1" applyNumberFormat="1" applyFont="1" applyFill="1" applyBorder="1" applyAlignment="1">
      <alignment horizontal="right" vertical="center" wrapText="1" indent="1" shrinkToFit="1"/>
    </xf>
    <xf numFmtId="0" fontId="10" fillId="0" borderId="8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5" fillId="0" borderId="8" xfId="1" applyFont="1" applyBorder="1" applyAlignment="1">
      <alignment horizontal="left" wrapText="1"/>
    </xf>
    <xf numFmtId="44" fontId="5" fillId="0" borderId="8" xfId="2" applyFont="1" applyFill="1" applyBorder="1" applyAlignment="1">
      <alignment horizontal="right" vertical="top" indent="1" shrinkToFit="1"/>
    </xf>
    <xf numFmtId="0" fontId="7" fillId="0" borderId="16" xfId="1" applyFont="1" applyBorder="1" applyAlignment="1">
      <alignment horizontal="left" wrapText="1"/>
    </xf>
    <xf numFmtId="0" fontId="4" fillId="0" borderId="17" xfId="1" applyFont="1" applyBorder="1" applyAlignment="1">
      <alignment horizontal="left" vertical="top" wrapText="1" indent="2"/>
    </xf>
    <xf numFmtId="8" fontId="7" fillId="0" borderId="2" xfId="1" applyNumberFormat="1" applyFont="1" applyBorder="1" applyAlignment="1">
      <alignment horizontal="right" vertical="center" wrapText="1" indent="1" shrinkToFit="1"/>
    </xf>
    <xf numFmtId="0" fontId="6" fillId="11" borderId="11" xfId="1" applyFont="1" applyFill="1" applyBorder="1" applyAlignment="1">
      <alignment horizontal="left" vertical="top" wrapText="1"/>
    </xf>
    <xf numFmtId="0" fontId="6" fillId="11" borderId="15" xfId="1" applyFont="1" applyFill="1" applyBorder="1" applyAlignment="1">
      <alignment horizontal="left" vertical="top" wrapText="1"/>
    </xf>
    <xf numFmtId="44" fontId="6" fillId="11" borderId="6" xfId="2" applyFont="1" applyFill="1" applyBorder="1" applyAlignment="1">
      <alignment horizontal="right" vertical="center" shrinkToFit="1"/>
    </xf>
    <xf numFmtId="8" fontId="6" fillId="11" borderId="6" xfId="2" applyNumberFormat="1" applyFont="1" applyFill="1" applyBorder="1" applyAlignment="1">
      <alignment horizontal="right" vertical="center" shrinkToFit="1"/>
    </xf>
    <xf numFmtId="8" fontId="6" fillId="11" borderId="11" xfId="2" applyNumberFormat="1" applyFont="1" applyFill="1" applyBorder="1" applyAlignment="1">
      <alignment horizontal="right" vertical="center" shrinkToFit="1"/>
    </xf>
    <xf numFmtId="8" fontId="5" fillId="0" borderId="8" xfId="1" applyNumberFormat="1" applyFont="1" applyBorder="1" applyAlignment="1">
      <alignment horizontal="right" vertical="center" wrapText="1" indent="1" shrinkToFit="1"/>
    </xf>
    <xf numFmtId="8" fontId="5" fillId="7" borderId="16" xfId="1" applyNumberFormat="1" applyFont="1" applyFill="1" applyBorder="1" applyAlignment="1">
      <alignment horizontal="right" vertical="top"/>
    </xf>
    <xf numFmtId="8" fontId="5" fillId="2" borderId="16" xfId="2" applyNumberFormat="1" applyFont="1" applyFill="1" applyBorder="1" applyAlignment="1">
      <alignment horizontal="right" vertical="top" wrapText="1"/>
    </xf>
    <xf numFmtId="0" fontId="5" fillId="0" borderId="11" xfId="1" applyFont="1" applyBorder="1" applyAlignment="1">
      <alignment vertical="top" wrapText="1"/>
    </xf>
    <xf numFmtId="8" fontId="5" fillId="7" borderId="11" xfId="1" applyNumberFormat="1" applyFont="1" applyFill="1" applyBorder="1" applyAlignment="1">
      <alignment horizontal="right" vertical="top"/>
    </xf>
    <xf numFmtId="8" fontId="5" fillId="2" borderId="11" xfId="2" applyNumberFormat="1" applyFont="1" applyFill="1" applyBorder="1" applyAlignment="1">
      <alignment horizontal="right" vertical="top" wrapText="1"/>
    </xf>
    <xf numFmtId="8" fontId="10" fillId="0" borderId="8" xfId="1" applyNumberFormat="1" applyFont="1" applyBorder="1" applyAlignment="1">
      <alignment horizontal="left" vertical="top"/>
    </xf>
    <xf numFmtId="8" fontId="6" fillId="0" borderId="8" xfId="1" applyNumberFormat="1" applyFont="1" applyBorder="1" applyAlignment="1">
      <alignment horizontal="left" vertical="top"/>
    </xf>
    <xf numFmtId="0" fontId="5" fillId="10" borderId="24" xfId="0" applyFont="1" applyFill="1" applyBorder="1" applyAlignment="1">
      <alignment horizontal="left" vertical="top" wrapText="1" indent="10"/>
    </xf>
    <xf numFmtId="0" fontId="5" fillId="0" borderId="23" xfId="0" applyFont="1" applyBorder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</cellXfs>
  <cellStyles count="13">
    <cellStyle name="Migliaia 2" xfId="6" xr:uid="{0F88FD17-590D-4788-9639-77A95A591B5C}"/>
    <cellStyle name="Normal 2" xfId="12" xr:uid="{81C32A03-1A09-4EA9-A951-60F68701D5D6}"/>
    <cellStyle name="Normale" xfId="0" builtinId="0"/>
    <cellStyle name="Normale 2" xfId="1" xr:uid="{97FBFC71-5E95-47F2-9621-A176B7298045}"/>
    <cellStyle name="Normale 2 2" xfId="4" xr:uid="{6E68B64B-EC48-45C6-817F-DDDFB6C82368}"/>
    <cellStyle name="Normale 3" xfId="5" xr:uid="{AE5163E5-D8BC-48EC-BE8D-E390964EF173}"/>
    <cellStyle name="Normale 4" xfId="7" xr:uid="{30CC4C37-AC5F-4816-8365-A83B6AE50A75}"/>
    <cellStyle name="Normale 5" xfId="8" xr:uid="{CF2C950F-97D7-4206-A5E2-931BCC56BB16}"/>
    <cellStyle name="Normale 6" xfId="9" xr:uid="{DEA5F2FC-686A-4FD6-9E80-8319B4009D4B}"/>
    <cellStyle name="Normale 7" xfId="10" xr:uid="{5AC10831-E812-44E5-BC82-C6F8A0A77830}"/>
    <cellStyle name="Valuta 2" xfId="2" xr:uid="{934A8C0D-2E26-435D-B870-83EFE9274043}"/>
    <cellStyle name="Valuta 2 2" xfId="11" xr:uid="{04CDEFC4-3EC2-4E23-B866-BA2D07E9B42C}"/>
    <cellStyle name="Valuta 3" xfId="3" xr:uid="{743F57EA-678D-4D6F-A30B-C5FF7594DB03}"/>
  </cellStyles>
  <dxfs count="6"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BDDD-5BE4-4650-AA18-04B1E966A8F9}">
  <sheetPr>
    <pageSetUpPr fitToPage="1"/>
  </sheetPr>
  <dimension ref="A1:AK152"/>
  <sheetViews>
    <sheetView tabSelected="1" topLeftCell="A6" zoomScale="110" zoomScaleNormal="110" zoomScaleSheetLayoutView="80" workbookViewId="0">
      <pane xSplit="1" topLeftCell="B1" activePane="topRight" state="frozen"/>
      <selection pane="topRight" activeCell="E135" sqref="E135"/>
    </sheetView>
  </sheetViews>
  <sheetFormatPr defaultColWidth="0" defaultRowHeight="15" zeroHeight="1" x14ac:dyDescent="0.25"/>
  <cols>
    <col min="1" max="1" width="8.42578125" style="67" customWidth="1"/>
    <col min="2" max="2" width="53.7109375" style="67" customWidth="1"/>
    <col min="3" max="3" width="13.5703125" style="67" hidden="1" customWidth="1"/>
    <col min="4" max="4" width="25.140625" style="67" customWidth="1"/>
    <col min="5" max="5" width="20.7109375" style="67" customWidth="1"/>
    <col min="6" max="6" width="22.140625" style="67" customWidth="1"/>
    <col min="7" max="7" width="42.85546875" style="67" hidden="1" customWidth="1"/>
    <col min="8" max="8" width="9.140625" hidden="1" customWidth="1"/>
    <col min="9" max="9" width="22" style="67" customWidth="1"/>
    <col min="10" max="10" width="29.28515625" style="67" customWidth="1"/>
    <col min="11" max="11" width="31.28515625" style="93" hidden="1" customWidth="1"/>
    <col min="12" max="12" width="0.140625" style="93" customWidth="1"/>
    <col min="13" max="15" width="26" style="67" customWidth="1"/>
    <col min="16" max="16" width="24.140625" style="67" customWidth="1"/>
    <col min="17" max="17" width="16" style="48" hidden="1" customWidth="1"/>
    <col min="18" max="18" width="0.28515625" style="67" customWidth="1"/>
    <col min="19" max="19" width="8" style="67" customWidth="1"/>
    <col min="20" max="20" width="9.42578125" style="67" hidden="1" customWidth="1"/>
    <col min="21" max="22" width="8" style="67" hidden="1" customWidth="1"/>
    <col min="23" max="37" width="9.42578125" style="67" hidden="1" customWidth="1"/>
    <col min="38" max="16384" width="8" style="67" hidden="1"/>
  </cols>
  <sheetData>
    <row r="1" spans="1:19" ht="36" customHeight="1" x14ac:dyDescent="0.25">
      <c r="A1" s="336" t="s">
        <v>273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40"/>
      <c r="R1" s="140"/>
    </row>
    <row r="2" spans="1:19" ht="16.5" customHeight="1" x14ac:dyDescent="0.25">
      <c r="A2" s="334" t="s">
        <v>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135"/>
      <c r="R2" s="135"/>
    </row>
    <row r="3" spans="1:19" ht="12.75" customHeight="1" x14ac:dyDescent="0.25">
      <c r="C3" s="133" t="s">
        <v>3</v>
      </c>
      <c r="D3" s="265"/>
      <c r="E3" s="338" t="s">
        <v>228</v>
      </c>
      <c r="F3" s="338"/>
      <c r="G3" s="338"/>
      <c r="H3" s="338"/>
      <c r="I3" s="338"/>
      <c r="J3" s="338"/>
      <c r="M3" s="339" t="s">
        <v>4</v>
      </c>
      <c r="N3" s="339"/>
      <c r="O3" s="339"/>
      <c r="P3" s="339"/>
      <c r="Q3" s="139"/>
      <c r="R3" s="139"/>
    </row>
    <row r="4" spans="1:19" ht="37.5" customHeight="1" x14ac:dyDescent="0.25">
      <c r="A4" s="70" t="s">
        <v>1</v>
      </c>
      <c r="B4" s="70" t="s">
        <v>2</v>
      </c>
      <c r="C4" s="266" t="s">
        <v>5</v>
      </c>
      <c r="D4" s="114" t="s">
        <v>159</v>
      </c>
      <c r="E4" s="273" t="s">
        <v>6</v>
      </c>
      <c r="F4" s="273" t="s">
        <v>7</v>
      </c>
      <c r="G4" s="274" t="s">
        <v>8</v>
      </c>
      <c r="H4" s="67"/>
      <c r="I4" s="273" t="s">
        <v>275</v>
      </c>
      <c r="J4" s="273" t="s">
        <v>278</v>
      </c>
      <c r="K4" s="116"/>
      <c r="M4" s="117" t="s">
        <v>276</v>
      </c>
      <c r="N4" s="117" t="s">
        <v>169</v>
      </c>
      <c r="O4" s="117" t="s">
        <v>9</v>
      </c>
      <c r="P4" s="117" t="s">
        <v>277</v>
      </c>
      <c r="Q4" s="118"/>
      <c r="R4" s="117" t="s">
        <v>10</v>
      </c>
    </row>
    <row r="5" spans="1:19" ht="37.5" customHeight="1" x14ac:dyDescent="0.25">
      <c r="A5" s="267"/>
      <c r="B5" s="267" t="s">
        <v>274</v>
      </c>
      <c r="C5" s="2">
        <v>15000</v>
      </c>
      <c r="D5" s="2">
        <v>0</v>
      </c>
      <c r="E5" s="2">
        <v>0</v>
      </c>
      <c r="F5" s="2"/>
      <c r="G5" s="2"/>
      <c r="H5" s="67"/>
      <c r="I5" s="2"/>
      <c r="J5" s="3"/>
      <c r="K5" s="116"/>
      <c r="M5" s="3"/>
      <c r="N5" s="3"/>
      <c r="O5" s="3"/>
      <c r="P5" s="3"/>
      <c r="Q5" s="128"/>
      <c r="R5" s="2">
        <v>0</v>
      </c>
    </row>
    <row r="6" spans="1:19" ht="37.5" customHeight="1" x14ac:dyDescent="0.25">
      <c r="A6" s="119"/>
      <c r="B6" s="119" t="s">
        <v>274</v>
      </c>
      <c r="C6" s="2"/>
      <c r="D6" s="2">
        <v>0</v>
      </c>
      <c r="E6" s="2">
        <v>0</v>
      </c>
      <c r="F6" s="2"/>
      <c r="G6" s="2">
        <v>20000</v>
      </c>
      <c r="H6" s="67"/>
      <c r="I6" s="2"/>
      <c r="J6" s="3"/>
      <c r="K6" s="116"/>
      <c r="M6" s="3"/>
      <c r="N6" s="3"/>
      <c r="O6" s="3"/>
      <c r="P6" s="3"/>
      <c r="Q6" s="128"/>
      <c r="R6" s="2"/>
    </row>
    <row r="7" spans="1:19" s="132" customFormat="1" ht="12.75" customHeight="1" x14ac:dyDescent="0.2">
      <c r="A7" s="129"/>
      <c r="B7" s="130" t="s">
        <v>11</v>
      </c>
      <c r="C7" s="4">
        <v>15000</v>
      </c>
      <c r="D7" s="4">
        <f>SUM(D5:D6)</f>
        <v>0</v>
      </c>
      <c r="E7" s="4">
        <f>SUM(E5:E6)</f>
        <v>0</v>
      </c>
      <c r="F7" s="4"/>
      <c r="G7" s="4">
        <v>20000</v>
      </c>
      <c r="I7" s="4"/>
      <c r="J7" s="5"/>
      <c r="K7" s="6"/>
      <c r="L7" s="5"/>
      <c r="M7" s="7"/>
      <c r="N7" s="7"/>
      <c r="O7" s="7"/>
      <c r="P7" s="7"/>
      <c r="Q7" s="131"/>
      <c r="R7" s="7"/>
      <c r="S7" s="141"/>
    </row>
    <row r="8" spans="1:19" ht="12.75" customHeight="1" x14ac:dyDescent="0.2">
      <c r="A8" s="123"/>
      <c r="B8" s="49"/>
      <c r="C8" s="8"/>
      <c r="D8" s="9"/>
      <c r="E8" s="8"/>
      <c r="F8" s="8"/>
      <c r="G8" s="9"/>
      <c r="H8" s="67"/>
      <c r="I8" s="8"/>
      <c r="J8" s="10"/>
      <c r="K8" s="11"/>
      <c r="L8" s="10"/>
      <c r="M8" s="12"/>
      <c r="N8" s="12"/>
      <c r="O8" s="12"/>
      <c r="P8" s="12"/>
      <c r="Q8" s="118"/>
      <c r="R8" s="12"/>
    </row>
    <row r="9" spans="1:19" ht="12.75" customHeight="1" x14ac:dyDescent="0.2">
      <c r="A9" s="120">
        <v>1</v>
      </c>
      <c r="B9" s="251" t="s">
        <v>12</v>
      </c>
      <c r="C9" s="115"/>
      <c r="D9" s="14"/>
      <c r="E9" s="13"/>
      <c r="F9" s="13"/>
      <c r="G9" s="14"/>
      <c r="H9" s="67"/>
      <c r="I9" s="13"/>
      <c r="J9" s="15"/>
      <c r="K9" s="11"/>
      <c r="L9" s="16"/>
      <c r="M9" s="12"/>
      <c r="N9" s="12"/>
      <c r="O9" s="12"/>
      <c r="P9" s="12"/>
      <c r="Q9" s="118"/>
      <c r="R9" s="12"/>
    </row>
    <row r="10" spans="1:19" ht="12.75" customHeight="1" x14ac:dyDescent="0.2">
      <c r="A10" s="121" t="s">
        <v>13</v>
      </c>
      <c r="B10" s="64" t="s">
        <v>14</v>
      </c>
      <c r="C10" s="8"/>
      <c r="D10" s="9"/>
      <c r="E10" s="8"/>
      <c r="F10" s="8"/>
      <c r="G10" s="9"/>
      <c r="H10" s="67"/>
      <c r="I10" s="8"/>
      <c r="J10" s="10"/>
      <c r="K10" s="11"/>
      <c r="L10" s="10"/>
      <c r="M10" s="12"/>
      <c r="N10" s="12"/>
      <c r="O10" s="12"/>
      <c r="P10" s="12"/>
      <c r="Q10" s="118"/>
      <c r="R10" s="12"/>
    </row>
    <row r="11" spans="1:19" ht="12.75" hidden="1" customHeight="1" x14ac:dyDescent="0.2">
      <c r="A11" s="62" t="s">
        <v>15</v>
      </c>
      <c r="B11" s="49" t="s">
        <v>16</v>
      </c>
      <c r="C11" s="8"/>
      <c r="D11" s="9"/>
      <c r="E11" s="8"/>
      <c r="F11" s="8"/>
      <c r="G11" s="9"/>
      <c r="H11" s="67"/>
      <c r="I11" s="8">
        <v>0</v>
      </c>
      <c r="J11" s="10">
        <v>0</v>
      </c>
      <c r="K11" s="11"/>
      <c r="L11" s="10" t="s">
        <v>156</v>
      </c>
      <c r="M11" s="12"/>
      <c r="N11" s="12"/>
      <c r="O11" s="12"/>
      <c r="P11" s="12">
        <v>0</v>
      </c>
      <c r="Q11" s="118"/>
      <c r="R11" s="12"/>
    </row>
    <row r="12" spans="1:19" ht="12.75" hidden="1" customHeight="1" x14ac:dyDescent="0.2">
      <c r="A12" s="62" t="s">
        <v>17</v>
      </c>
      <c r="B12" s="49" t="s">
        <v>18</v>
      </c>
      <c r="C12" s="8"/>
      <c r="D12" s="9"/>
      <c r="E12" s="8"/>
      <c r="F12" s="8"/>
      <c r="G12" s="9"/>
      <c r="H12" s="67"/>
      <c r="I12" s="8">
        <v>0</v>
      </c>
      <c r="J12" s="10">
        <v>0</v>
      </c>
      <c r="K12" s="11"/>
      <c r="L12" s="10" t="s">
        <v>156</v>
      </c>
      <c r="M12" s="12"/>
      <c r="N12" s="12"/>
      <c r="O12" s="12"/>
      <c r="P12" s="12">
        <v>0</v>
      </c>
      <c r="Q12" s="118"/>
      <c r="R12" s="12"/>
    </row>
    <row r="13" spans="1:19" ht="12.75" hidden="1" customHeight="1" x14ac:dyDescent="0.2">
      <c r="A13" s="62" t="s">
        <v>19</v>
      </c>
      <c r="B13" s="49" t="s">
        <v>20</v>
      </c>
      <c r="C13" s="8"/>
      <c r="D13" s="9"/>
      <c r="E13" s="8"/>
      <c r="F13" s="8"/>
      <c r="G13" s="9"/>
      <c r="H13" s="67"/>
      <c r="I13" s="8">
        <v>0</v>
      </c>
      <c r="J13" s="10">
        <v>0</v>
      </c>
      <c r="K13" s="11"/>
      <c r="L13" s="10" t="s">
        <v>156</v>
      </c>
      <c r="M13" s="12"/>
      <c r="N13" s="12"/>
      <c r="O13" s="12"/>
      <c r="P13" s="12">
        <v>0</v>
      </c>
      <c r="Q13" s="118"/>
      <c r="R13" s="12"/>
    </row>
    <row r="14" spans="1:19" ht="12.75" hidden="1" customHeight="1" x14ac:dyDescent="0.2">
      <c r="A14" s="62" t="s">
        <v>21</v>
      </c>
      <c r="B14" s="49" t="s">
        <v>22</v>
      </c>
      <c r="C14" s="8"/>
      <c r="D14" s="9"/>
      <c r="E14" s="8"/>
      <c r="F14" s="8"/>
      <c r="G14" s="9"/>
      <c r="H14" s="67"/>
      <c r="I14" s="8">
        <v>0</v>
      </c>
      <c r="J14" s="10">
        <v>0</v>
      </c>
      <c r="K14" s="11"/>
      <c r="L14" s="10" t="s">
        <v>156</v>
      </c>
      <c r="M14" s="12"/>
      <c r="N14" s="12"/>
      <c r="O14" s="12"/>
      <c r="P14" s="12">
        <v>0</v>
      </c>
      <c r="Q14" s="118"/>
      <c r="R14" s="12"/>
    </row>
    <row r="15" spans="1:19" ht="12.75" hidden="1" customHeight="1" x14ac:dyDescent="0.2">
      <c r="A15" s="62" t="s">
        <v>23</v>
      </c>
      <c r="B15" s="49" t="s">
        <v>24</v>
      </c>
      <c r="C15" s="8"/>
      <c r="D15" s="9"/>
      <c r="E15" s="8"/>
      <c r="F15" s="8"/>
      <c r="G15" s="9"/>
      <c r="H15" s="67"/>
      <c r="I15" s="8">
        <v>0</v>
      </c>
      <c r="J15" s="10">
        <v>0</v>
      </c>
      <c r="K15" s="11"/>
      <c r="L15" s="10" t="s">
        <v>156</v>
      </c>
      <c r="M15" s="12"/>
      <c r="N15" s="12"/>
      <c r="O15" s="12"/>
      <c r="P15" s="12">
        <v>0</v>
      </c>
      <c r="Q15" s="118"/>
      <c r="R15" s="12"/>
    </row>
    <row r="16" spans="1:19" ht="12.75" hidden="1" customHeight="1" x14ac:dyDescent="0.2">
      <c r="A16" s="62" t="s">
        <v>25</v>
      </c>
      <c r="B16" s="49" t="s">
        <v>26</v>
      </c>
      <c r="C16" s="8"/>
      <c r="D16" s="9"/>
      <c r="E16" s="8"/>
      <c r="F16" s="8"/>
      <c r="G16" s="9"/>
      <c r="H16" s="67"/>
      <c r="I16" s="8">
        <v>0</v>
      </c>
      <c r="J16" s="10">
        <v>0</v>
      </c>
      <c r="K16" s="11"/>
      <c r="L16" s="10" t="s">
        <v>156</v>
      </c>
      <c r="M16" s="12"/>
      <c r="N16" s="12"/>
      <c r="O16" s="12"/>
      <c r="P16" s="12">
        <v>0</v>
      </c>
      <c r="Q16" s="118"/>
      <c r="R16" s="12"/>
    </row>
    <row r="17" spans="1:18" ht="12.75" hidden="1" customHeight="1" x14ac:dyDescent="0.2">
      <c r="A17" s="62" t="s">
        <v>27</v>
      </c>
      <c r="B17" s="49" t="s">
        <v>28</v>
      </c>
      <c r="C17" s="8"/>
      <c r="D17" s="9"/>
      <c r="E17" s="8"/>
      <c r="F17" s="8"/>
      <c r="G17" s="9"/>
      <c r="H17" s="67"/>
      <c r="I17" s="8">
        <v>0</v>
      </c>
      <c r="J17" s="10">
        <v>0</v>
      </c>
      <c r="K17" s="11"/>
      <c r="L17" s="10" t="s">
        <v>156</v>
      </c>
      <c r="M17" s="12"/>
      <c r="N17" s="12"/>
      <c r="O17" s="12"/>
      <c r="P17" s="12">
        <v>0</v>
      </c>
      <c r="Q17" s="118"/>
      <c r="R17" s="12"/>
    </row>
    <row r="18" spans="1:18" ht="12.75" hidden="1" customHeight="1" x14ac:dyDescent="0.2">
      <c r="A18" s="63">
        <v>40179</v>
      </c>
      <c r="B18" s="49" t="s">
        <v>29</v>
      </c>
      <c r="C18" s="8"/>
      <c r="D18" s="9"/>
      <c r="E18" s="8"/>
      <c r="F18" s="8"/>
      <c r="G18" s="9"/>
      <c r="H18" s="67"/>
      <c r="I18" s="8">
        <v>0</v>
      </c>
      <c r="J18" s="10">
        <v>0</v>
      </c>
      <c r="K18" s="11"/>
      <c r="L18" s="10" t="s">
        <v>156</v>
      </c>
      <c r="M18" s="12"/>
      <c r="N18" s="12"/>
      <c r="O18" s="12"/>
      <c r="P18" s="12">
        <v>0</v>
      </c>
      <c r="Q18" s="118"/>
      <c r="R18" s="12"/>
    </row>
    <row r="19" spans="1:18" ht="12.75" customHeight="1" x14ac:dyDescent="0.2">
      <c r="A19" s="124">
        <v>40544</v>
      </c>
      <c r="B19" s="57" t="s">
        <v>30</v>
      </c>
      <c r="C19" s="8">
        <v>520</v>
      </c>
      <c r="D19" s="9">
        <v>600</v>
      </c>
      <c r="E19" s="8">
        <v>1000</v>
      </c>
      <c r="F19" s="8">
        <v>1000</v>
      </c>
      <c r="G19" s="9"/>
      <c r="H19" s="67"/>
      <c r="I19" s="8">
        <f>E19-F19</f>
        <v>0</v>
      </c>
      <c r="J19" s="10">
        <f>D19-E19</f>
        <v>-400</v>
      </c>
      <c r="K19" s="11"/>
      <c r="L19" s="10" t="s">
        <v>156</v>
      </c>
      <c r="M19" s="12">
        <v>0</v>
      </c>
      <c r="N19" s="12">
        <v>0</v>
      </c>
      <c r="O19" s="12">
        <v>0</v>
      </c>
      <c r="P19" s="12">
        <f>I19+(M19+N19-O19)</f>
        <v>0</v>
      </c>
      <c r="Q19" s="118"/>
      <c r="R19" s="12"/>
    </row>
    <row r="20" spans="1:18" ht="12.75" customHeight="1" x14ac:dyDescent="0.2">
      <c r="A20" s="124">
        <v>41275</v>
      </c>
      <c r="B20" s="57" t="s">
        <v>31</v>
      </c>
      <c r="C20" s="17">
        <v>247695.77</v>
      </c>
      <c r="D20" s="9">
        <v>255729.24</v>
      </c>
      <c r="E20" s="8">
        <v>251610</v>
      </c>
      <c r="F20" s="8">
        <v>251510</v>
      </c>
      <c r="G20" s="17">
        <v>2749.2300000000105</v>
      </c>
      <c r="H20" s="67"/>
      <c r="I20" s="8">
        <f t="shared" ref="I20:I21" si="0">E20-F20</f>
        <v>100</v>
      </c>
      <c r="J20" s="10">
        <f t="shared" ref="J20:J21" si="1">D20-E20</f>
        <v>4119.2399999999907</v>
      </c>
      <c r="K20" s="11"/>
      <c r="L20" s="10" t="s">
        <v>156</v>
      </c>
      <c r="M20" s="12">
        <v>480</v>
      </c>
      <c r="N20" s="12">
        <v>0</v>
      </c>
      <c r="O20" s="12">
        <v>0</v>
      </c>
      <c r="P20" s="12">
        <f>I20+(M20-O20)</f>
        <v>580</v>
      </c>
      <c r="Q20" s="118"/>
      <c r="R20" s="12"/>
    </row>
    <row r="21" spans="1:18" ht="12.75" customHeight="1" x14ac:dyDescent="0.2">
      <c r="A21" s="124">
        <v>41640</v>
      </c>
      <c r="B21" s="64" t="s">
        <v>32</v>
      </c>
      <c r="C21" s="18">
        <v>8500</v>
      </c>
      <c r="D21" s="9">
        <v>10000</v>
      </c>
      <c r="E21" s="8">
        <v>8700</v>
      </c>
      <c r="F21" s="8">
        <v>8600</v>
      </c>
      <c r="G21" s="18">
        <v>400</v>
      </c>
      <c r="H21" s="67"/>
      <c r="I21" s="8">
        <f t="shared" si="0"/>
        <v>100</v>
      </c>
      <c r="J21" s="10">
        <f t="shared" si="1"/>
        <v>1300</v>
      </c>
      <c r="K21" s="11"/>
      <c r="L21" s="10" t="s">
        <v>156</v>
      </c>
      <c r="M21" s="12">
        <v>0</v>
      </c>
      <c r="N21" s="12">
        <v>0</v>
      </c>
      <c r="O21" s="12">
        <v>0</v>
      </c>
      <c r="P21" s="12">
        <f>I21+(M21-O21)</f>
        <v>100</v>
      </c>
      <c r="Q21" s="118"/>
      <c r="R21" s="12"/>
    </row>
    <row r="22" spans="1:18" s="105" customFormat="1" ht="12.75" x14ac:dyDescent="0.25">
      <c r="A22" s="275"/>
      <c r="B22" s="276" t="s">
        <v>33</v>
      </c>
      <c r="C22" s="245">
        <v>271715.77</v>
      </c>
      <c r="D22" s="245">
        <f>SUM(D19:D21)</f>
        <v>266329.24</v>
      </c>
      <c r="E22" s="245">
        <f t="shared" ref="E22:O22" si="2">SUM(E19:E21)</f>
        <v>261310</v>
      </c>
      <c r="F22" s="245">
        <f t="shared" si="2"/>
        <v>261110</v>
      </c>
      <c r="G22" s="245">
        <f t="shared" si="2"/>
        <v>3149.2300000000105</v>
      </c>
      <c r="H22" s="245">
        <f t="shared" si="2"/>
        <v>0</v>
      </c>
      <c r="I22" s="245">
        <f t="shared" si="2"/>
        <v>200</v>
      </c>
      <c r="J22" s="245">
        <f t="shared" si="2"/>
        <v>5019.2399999999907</v>
      </c>
      <c r="K22" s="245">
        <f t="shared" si="2"/>
        <v>0</v>
      </c>
      <c r="L22" s="245">
        <f t="shared" si="2"/>
        <v>0</v>
      </c>
      <c r="M22" s="245">
        <f t="shared" si="2"/>
        <v>480</v>
      </c>
      <c r="N22" s="245">
        <f t="shared" si="2"/>
        <v>0</v>
      </c>
      <c r="O22" s="245">
        <f t="shared" si="2"/>
        <v>0</v>
      </c>
      <c r="P22" s="245">
        <f>SUM(P19:P21)</f>
        <v>680</v>
      </c>
      <c r="Q22" s="119"/>
      <c r="R22" s="22">
        <v>0</v>
      </c>
    </row>
    <row r="23" spans="1:18" s="105" customFormat="1" ht="12.75" x14ac:dyDescent="0.2">
      <c r="A23" s="252" t="s">
        <v>87</v>
      </c>
      <c r="B23" s="252" t="s">
        <v>161</v>
      </c>
      <c r="C23" s="244"/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19"/>
      <c r="R23" s="244"/>
    </row>
    <row r="24" spans="1:18" s="105" customFormat="1" ht="12.75" x14ac:dyDescent="0.2">
      <c r="A24" s="105" t="s">
        <v>160</v>
      </c>
      <c r="B24" s="253" t="s">
        <v>162</v>
      </c>
      <c r="C24" s="244"/>
      <c r="D24" s="14">
        <v>0</v>
      </c>
      <c r="E24" s="8">
        <v>0</v>
      </c>
      <c r="F24" s="8">
        <v>0</v>
      </c>
      <c r="G24" s="8"/>
      <c r="H24" s="8"/>
      <c r="I24" s="8">
        <f>E24-F24</f>
        <v>0</v>
      </c>
      <c r="J24" s="8">
        <f>D24-E24</f>
        <v>0</v>
      </c>
      <c r="K24" s="8"/>
      <c r="L24" s="8"/>
      <c r="M24" s="8">
        <v>0</v>
      </c>
      <c r="N24" s="8">
        <v>0</v>
      </c>
      <c r="O24" s="8">
        <v>0</v>
      </c>
      <c r="P24" s="8">
        <v>0</v>
      </c>
      <c r="Q24" s="119"/>
      <c r="R24" s="244"/>
    </row>
    <row r="25" spans="1:18" ht="12.75" x14ac:dyDescent="0.25">
      <c r="A25" s="61" t="s">
        <v>34</v>
      </c>
      <c r="B25" s="246" t="s">
        <v>35</v>
      </c>
      <c r="C25" s="247"/>
      <c r="D25" s="248"/>
      <c r="E25" s="247"/>
      <c r="F25" s="247"/>
      <c r="G25" s="248"/>
      <c r="H25" s="67"/>
      <c r="I25" s="8"/>
      <c r="J25" s="8"/>
      <c r="K25" s="11"/>
      <c r="L25" s="249" t="s">
        <v>156</v>
      </c>
      <c r="M25" s="250"/>
      <c r="N25" s="250"/>
      <c r="O25" s="250"/>
      <c r="P25" s="250"/>
      <c r="Q25" s="118"/>
      <c r="R25" s="23"/>
    </row>
    <row r="26" spans="1:18" ht="12.75" x14ac:dyDescent="0.2">
      <c r="A26" s="124" t="s">
        <v>36</v>
      </c>
      <c r="B26" s="55" t="s">
        <v>37</v>
      </c>
      <c r="C26" s="8">
        <v>180</v>
      </c>
      <c r="D26" s="9">
        <v>800</v>
      </c>
      <c r="E26" s="8">
        <v>400</v>
      </c>
      <c r="F26" s="8">
        <v>400</v>
      </c>
      <c r="G26" s="9"/>
      <c r="H26" s="67"/>
      <c r="I26" s="8">
        <f t="shared" ref="I26" si="3">E26-F26</f>
        <v>0</v>
      </c>
      <c r="J26" s="8">
        <f t="shared" ref="J26" si="4">D26-E26</f>
        <v>400</v>
      </c>
      <c r="K26" s="11"/>
      <c r="L26" s="10" t="s">
        <v>156</v>
      </c>
      <c r="M26" s="24"/>
      <c r="N26" s="24"/>
      <c r="O26" s="24"/>
      <c r="P26" s="24">
        <v>0</v>
      </c>
      <c r="Q26" s="118"/>
      <c r="R26" s="24"/>
    </row>
    <row r="27" spans="1:18" ht="12.75" x14ac:dyDescent="0.25">
      <c r="A27" s="53"/>
      <c r="B27" s="98" t="s">
        <v>38</v>
      </c>
      <c r="C27" s="20">
        <v>180</v>
      </c>
      <c r="D27" s="20">
        <f>D24+D26</f>
        <v>800</v>
      </c>
      <c r="E27" s="20">
        <f t="shared" ref="E27:P27" si="5">E24+E26</f>
        <v>400</v>
      </c>
      <c r="F27" s="20">
        <f t="shared" si="5"/>
        <v>400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400</v>
      </c>
      <c r="K27" s="20">
        <f t="shared" si="5"/>
        <v>0</v>
      </c>
      <c r="L27" s="20" t="e">
        <f t="shared" si="5"/>
        <v>#VALUE!</v>
      </c>
      <c r="M27" s="20">
        <f t="shared" si="5"/>
        <v>0</v>
      </c>
      <c r="N27" s="20"/>
      <c r="O27" s="20">
        <f t="shared" si="5"/>
        <v>0</v>
      </c>
      <c r="P27" s="20">
        <f t="shared" si="5"/>
        <v>0</v>
      </c>
      <c r="Q27" s="118"/>
      <c r="R27" s="22">
        <v>0</v>
      </c>
    </row>
    <row r="28" spans="1:18" ht="12.75" x14ac:dyDescent="0.2">
      <c r="A28" s="61" t="s">
        <v>39</v>
      </c>
      <c r="B28" s="126" t="s">
        <v>40</v>
      </c>
      <c r="C28" s="8"/>
      <c r="D28" s="9"/>
      <c r="E28" s="8"/>
      <c r="F28" s="8"/>
      <c r="G28" s="9"/>
      <c r="H28" s="67"/>
      <c r="I28" s="8"/>
      <c r="J28" s="10"/>
      <c r="K28" s="11"/>
      <c r="L28" s="10"/>
      <c r="M28" s="24"/>
      <c r="N28" s="24"/>
      <c r="O28" s="24"/>
      <c r="P28" s="24"/>
      <c r="Q28" s="118"/>
      <c r="R28" s="24"/>
    </row>
    <row r="29" spans="1:18" ht="12.75" x14ac:dyDescent="0.2">
      <c r="A29" s="124" t="s">
        <v>121</v>
      </c>
      <c r="B29" s="57" t="s">
        <v>163</v>
      </c>
      <c r="C29" s="8"/>
      <c r="D29" s="9">
        <v>14000</v>
      </c>
      <c r="E29" s="8">
        <v>14000</v>
      </c>
      <c r="F29" s="8">
        <v>14000</v>
      </c>
      <c r="G29" s="9"/>
      <c r="H29" s="67"/>
      <c r="I29" s="8">
        <v>0</v>
      </c>
      <c r="J29" s="10">
        <f>D29-E29</f>
        <v>0</v>
      </c>
      <c r="K29" s="11"/>
      <c r="L29" s="10"/>
      <c r="M29" s="24">
        <v>0</v>
      </c>
      <c r="N29" s="24">
        <v>0</v>
      </c>
      <c r="O29" s="24">
        <v>0</v>
      </c>
      <c r="P29" s="24">
        <v>0</v>
      </c>
      <c r="Q29" s="118"/>
      <c r="R29" s="24"/>
    </row>
    <row r="30" spans="1:18" ht="12.75" x14ac:dyDescent="0.25">
      <c r="A30" s="294"/>
      <c r="B30" s="295" t="s">
        <v>41</v>
      </c>
      <c r="C30" s="296">
        <v>0</v>
      </c>
      <c r="D30" s="296">
        <f>D29</f>
        <v>14000</v>
      </c>
      <c r="E30" s="296">
        <f t="shared" ref="E30:P30" si="6">E29</f>
        <v>14000</v>
      </c>
      <c r="F30" s="296">
        <f t="shared" si="6"/>
        <v>14000</v>
      </c>
      <c r="G30" s="296">
        <f t="shared" si="6"/>
        <v>0</v>
      </c>
      <c r="H30" s="296">
        <f t="shared" si="6"/>
        <v>0</v>
      </c>
      <c r="I30" s="296">
        <f t="shared" si="6"/>
        <v>0</v>
      </c>
      <c r="J30" s="296">
        <f t="shared" si="6"/>
        <v>0</v>
      </c>
      <c r="K30" s="296">
        <f t="shared" si="6"/>
        <v>0</v>
      </c>
      <c r="L30" s="296">
        <f t="shared" si="6"/>
        <v>0</v>
      </c>
      <c r="M30" s="296">
        <f t="shared" si="6"/>
        <v>0</v>
      </c>
      <c r="N30" s="296"/>
      <c r="O30" s="296">
        <f t="shared" si="6"/>
        <v>0</v>
      </c>
      <c r="P30" s="296">
        <f t="shared" si="6"/>
        <v>0</v>
      </c>
      <c r="Q30" s="118"/>
      <c r="R30" s="26">
        <v>0</v>
      </c>
    </row>
    <row r="31" spans="1:18" ht="12.75" x14ac:dyDescent="0.25">
      <c r="A31" s="302" t="s">
        <v>279</v>
      </c>
      <c r="B31" s="302" t="s">
        <v>280</v>
      </c>
      <c r="C31" s="301"/>
      <c r="D31" s="9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118"/>
      <c r="R31" s="26"/>
    </row>
    <row r="32" spans="1:18" ht="12.75" x14ac:dyDescent="0.25">
      <c r="A32" s="300" t="s">
        <v>281</v>
      </c>
      <c r="B32" s="300" t="s">
        <v>282</v>
      </c>
      <c r="C32" s="301"/>
      <c r="D32" s="9">
        <v>10</v>
      </c>
      <c r="E32" s="247">
        <v>4.67</v>
      </c>
      <c r="F32" s="247">
        <v>4.67</v>
      </c>
      <c r="G32" s="247"/>
      <c r="H32" s="247"/>
      <c r="I32" s="8">
        <v>0</v>
      </c>
      <c r="J32" s="10">
        <f>D32-E32</f>
        <v>5.33</v>
      </c>
      <c r="K32" s="247"/>
      <c r="L32" s="247"/>
      <c r="M32" s="247">
        <v>0</v>
      </c>
      <c r="N32" s="247">
        <v>0</v>
      </c>
      <c r="O32" s="247">
        <v>0</v>
      </c>
      <c r="P32" s="247"/>
      <c r="Q32" s="118"/>
      <c r="R32" s="26"/>
    </row>
    <row r="33" spans="1:18" ht="12.75" x14ac:dyDescent="0.25">
      <c r="A33" s="127"/>
      <c r="B33" s="299" t="s">
        <v>283</v>
      </c>
      <c r="C33" s="26">
        <v>0</v>
      </c>
      <c r="D33" s="26">
        <f>D32</f>
        <v>10</v>
      </c>
      <c r="E33" s="26">
        <f t="shared" ref="E33:P33" si="7">E32</f>
        <v>4.67</v>
      </c>
      <c r="F33" s="26">
        <f t="shared" si="7"/>
        <v>4.67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5.33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/>
      <c r="O33" s="26">
        <f t="shared" si="7"/>
        <v>0</v>
      </c>
      <c r="P33" s="26">
        <f t="shared" si="7"/>
        <v>0</v>
      </c>
      <c r="Q33" s="118"/>
      <c r="R33" s="26"/>
    </row>
    <row r="34" spans="1:18" ht="12.75" x14ac:dyDescent="0.25">
      <c r="A34" s="96" t="s">
        <v>42</v>
      </c>
      <c r="B34" s="297" t="s">
        <v>43</v>
      </c>
      <c r="C34" s="247"/>
      <c r="D34" s="248"/>
      <c r="E34" s="247"/>
      <c r="F34" s="247"/>
      <c r="G34" s="248"/>
      <c r="H34" s="67"/>
      <c r="I34" s="247"/>
      <c r="J34" s="249"/>
      <c r="K34" s="11"/>
      <c r="L34" s="249" t="s">
        <v>156</v>
      </c>
      <c r="M34" s="298"/>
      <c r="N34" s="298"/>
      <c r="O34" s="298"/>
      <c r="P34" s="298"/>
      <c r="Q34" s="118"/>
      <c r="R34" s="27"/>
    </row>
    <row r="35" spans="1:18" ht="12.75" x14ac:dyDescent="0.2">
      <c r="A35" s="124" t="s">
        <v>44</v>
      </c>
      <c r="B35" s="55" t="s">
        <v>45</v>
      </c>
      <c r="C35" s="8">
        <v>0</v>
      </c>
      <c r="D35" s="9">
        <v>0</v>
      </c>
      <c r="E35" s="8">
        <v>0</v>
      </c>
      <c r="F35" s="8">
        <v>0</v>
      </c>
      <c r="G35" s="9"/>
      <c r="H35" s="67"/>
      <c r="I35" s="8">
        <v>0</v>
      </c>
      <c r="J35" s="10">
        <v>0</v>
      </c>
      <c r="K35" s="11"/>
      <c r="L35" s="10" t="s">
        <v>156</v>
      </c>
      <c r="M35" s="24">
        <v>0</v>
      </c>
      <c r="N35" s="24">
        <v>0</v>
      </c>
      <c r="O35" s="24">
        <v>0</v>
      </c>
      <c r="P35" s="24">
        <v>0</v>
      </c>
      <c r="Q35" s="118"/>
      <c r="R35" s="24"/>
    </row>
    <row r="36" spans="1:18" ht="12.75" x14ac:dyDescent="0.25">
      <c r="A36" s="53"/>
      <c r="B36" s="99" t="s">
        <v>46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67"/>
      <c r="I36" s="20">
        <v>0</v>
      </c>
      <c r="J36" s="21">
        <v>0</v>
      </c>
      <c r="K36" s="11"/>
      <c r="L36" s="21"/>
      <c r="M36" s="25">
        <v>0</v>
      </c>
      <c r="N36" s="25"/>
      <c r="O36" s="25">
        <v>0</v>
      </c>
      <c r="P36" s="25">
        <v>0</v>
      </c>
      <c r="Q36" s="118"/>
      <c r="R36" s="22">
        <v>0</v>
      </c>
    </row>
    <row r="37" spans="1:18" ht="12.75" x14ac:dyDescent="0.25">
      <c r="A37" s="97" t="s">
        <v>47</v>
      </c>
      <c r="B37" s="65" t="s">
        <v>48</v>
      </c>
      <c r="C37" s="8"/>
      <c r="D37" s="9"/>
      <c r="E37" s="8"/>
      <c r="F37" s="8"/>
      <c r="G37" s="9"/>
      <c r="H37" s="67"/>
      <c r="I37" s="8"/>
      <c r="J37" s="10"/>
      <c r="K37" s="11"/>
      <c r="L37" s="10" t="s">
        <v>156</v>
      </c>
      <c r="M37" s="28"/>
      <c r="N37" s="28"/>
      <c r="O37" s="28"/>
      <c r="P37" s="28"/>
      <c r="Q37" s="118"/>
      <c r="R37" s="28"/>
    </row>
    <row r="38" spans="1:18" ht="12.75" x14ac:dyDescent="0.2">
      <c r="A38" s="124" t="s">
        <v>49</v>
      </c>
      <c r="B38" s="55" t="s">
        <v>50</v>
      </c>
      <c r="C38" s="18">
        <v>400</v>
      </c>
      <c r="D38" s="9">
        <v>2210.7600000000002</v>
      </c>
      <c r="E38" s="8">
        <v>2183.6799999999998</v>
      </c>
      <c r="F38" s="8">
        <v>2183.6799999999998</v>
      </c>
      <c r="G38" s="18">
        <v>806.11999999999989</v>
      </c>
      <c r="H38" s="67"/>
      <c r="I38" s="8">
        <f>E38-F38</f>
        <v>0</v>
      </c>
      <c r="J38" s="10">
        <f>D38-E38</f>
        <v>27.080000000000382</v>
      </c>
      <c r="K38" s="11"/>
      <c r="L38" s="10" t="s">
        <v>156</v>
      </c>
      <c r="M38" s="10">
        <v>779.87</v>
      </c>
      <c r="N38" s="10">
        <v>0</v>
      </c>
      <c r="O38" s="24">
        <v>0</v>
      </c>
      <c r="P38" s="24">
        <v>779.87</v>
      </c>
      <c r="Q38" s="118"/>
      <c r="R38" s="24"/>
    </row>
    <row r="39" spans="1:18" ht="12.75" x14ac:dyDescent="0.2">
      <c r="A39" s="124" t="s">
        <v>51</v>
      </c>
      <c r="B39" s="55" t="s">
        <v>52</v>
      </c>
      <c r="C39" s="8">
        <v>0</v>
      </c>
      <c r="D39" s="9">
        <v>0</v>
      </c>
      <c r="E39" s="8">
        <v>853</v>
      </c>
      <c r="F39" s="8">
        <v>853</v>
      </c>
      <c r="G39" s="9"/>
      <c r="H39" s="67"/>
      <c r="I39" s="8">
        <f>E39-F39</f>
        <v>0</v>
      </c>
      <c r="J39" s="10">
        <f>D39-E39</f>
        <v>-853</v>
      </c>
      <c r="K39" s="11"/>
      <c r="L39" s="10" t="s">
        <v>156</v>
      </c>
      <c r="M39" s="10">
        <v>0</v>
      </c>
      <c r="N39" s="10">
        <v>0</v>
      </c>
      <c r="O39" s="24">
        <v>0</v>
      </c>
      <c r="P39" s="24">
        <v>0</v>
      </c>
      <c r="Q39" s="118"/>
      <c r="R39" s="24"/>
    </row>
    <row r="40" spans="1:18" ht="12.75" x14ac:dyDescent="0.2">
      <c r="A40" s="56"/>
      <c r="B40" s="101" t="s">
        <v>53</v>
      </c>
      <c r="C40" s="20">
        <v>400</v>
      </c>
      <c r="D40" s="20">
        <f>D38+D39</f>
        <v>2210.7600000000002</v>
      </c>
      <c r="E40" s="20">
        <f t="shared" ref="E40:P40" si="8">E38+E39</f>
        <v>3036.68</v>
      </c>
      <c r="F40" s="20">
        <f t="shared" si="8"/>
        <v>3036.68</v>
      </c>
      <c r="G40" s="20">
        <f t="shared" si="8"/>
        <v>806.11999999999989</v>
      </c>
      <c r="H40" s="20">
        <f t="shared" si="8"/>
        <v>0</v>
      </c>
      <c r="I40" s="20">
        <f t="shared" si="8"/>
        <v>0</v>
      </c>
      <c r="J40" s="20">
        <f t="shared" si="8"/>
        <v>-825.91999999999962</v>
      </c>
      <c r="K40" s="20">
        <f t="shared" si="8"/>
        <v>0</v>
      </c>
      <c r="L40" s="20" t="e">
        <f t="shared" si="8"/>
        <v>#VALUE!</v>
      </c>
      <c r="M40" s="20">
        <f t="shared" si="8"/>
        <v>779.87</v>
      </c>
      <c r="N40" s="20"/>
      <c r="O40" s="20">
        <f t="shared" si="8"/>
        <v>0</v>
      </c>
      <c r="P40" s="20">
        <f t="shared" si="8"/>
        <v>779.87</v>
      </c>
      <c r="Q40" s="118"/>
      <c r="R40" s="22">
        <v>0</v>
      </c>
    </row>
    <row r="41" spans="1:18" ht="12.75" x14ac:dyDescent="0.2">
      <c r="A41" s="58"/>
      <c r="B41" s="59" t="s">
        <v>60</v>
      </c>
      <c r="C41" s="29">
        <v>272295.77</v>
      </c>
      <c r="D41" s="29">
        <f>D22+D27+D30+D33+D36+D40</f>
        <v>283350</v>
      </c>
      <c r="E41" s="29">
        <f t="shared" ref="E41:P41" si="9">E22+E27+E30+E33+E36+E40</f>
        <v>278751.34999999998</v>
      </c>
      <c r="F41" s="29">
        <f t="shared" si="9"/>
        <v>278551.34999999998</v>
      </c>
      <c r="G41" s="29">
        <f t="shared" si="9"/>
        <v>3955.3500000000104</v>
      </c>
      <c r="H41" s="29">
        <f t="shared" si="9"/>
        <v>0</v>
      </c>
      <c r="I41" s="29">
        <f t="shared" si="9"/>
        <v>200</v>
      </c>
      <c r="J41" s="29">
        <f t="shared" si="9"/>
        <v>4598.6499999999905</v>
      </c>
      <c r="K41" s="29">
        <f t="shared" si="9"/>
        <v>0</v>
      </c>
      <c r="L41" s="29" t="e">
        <f t="shared" si="9"/>
        <v>#VALUE!</v>
      </c>
      <c r="M41" s="29">
        <f t="shared" si="9"/>
        <v>1259.8699999999999</v>
      </c>
      <c r="N41" s="29">
        <f t="shared" si="9"/>
        <v>0</v>
      </c>
      <c r="O41" s="29">
        <f t="shared" si="9"/>
        <v>0</v>
      </c>
      <c r="P41" s="29">
        <f t="shared" si="9"/>
        <v>1459.87</v>
      </c>
      <c r="Q41" s="118"/>
      <c r="R41" s="31">
        <v>0</v>
      </c>
    </row>
    <row r="42" spans="1:18" ht="12.75" customHeight="1" x14ac:dyDescent="0.25">
      <c r="A42" s="120">
        <v>2</v>
      </c>
      <c r="B42" s="106" t="s">
        <v>61</v>
      </c>
      <c r="C42" s="8"/>
      <c r="D42" s="9"/>
      <c r="E42" s="8"/>
      <c r="F42" s="8"/>
      <c r="G42" s="9"/>
      <c r="H42" s="67"/>
      <c r="I42" s="8"/>
      <c r="J42" s="10"/>
      <c r="K42" s="11"/>
      <c r="L42" s="10" t="s">
        <v>156</v>
      </c>
      <c r="M42" s="28"/>
      <c r="N42" s="28"/>
      <c r="O42" s="28"/>
      <c r="P42" s="28"/>
      <c r="Q42" s="118"/>
      <c r="R42" s="28"/>
    </row>
    <row r="43" spans="1:18" ht="12.75" customHeight="1" x14ac:dyDescent="0.2">
      <c r="A43" s="121" t="s">
        <v>62</v>
      </c>
      <c r="B43" s="57" t="s">
        <v>63</v>
      </c>
      <c r="C43" s="8"/>
      <c r="D43" s="9"/>
      <c r="E43" s="8"/>
      <c r="F43" s="8"/>
      <c r="G43" s="9"/>
      <c r="H43" s="67"/>
      <c r="I43" s="8"/>
      <c r="J43" s="10"/>
      <c r="K43" s="11"/>
      <c r="L43" s="10" t="s">
        <v>156</v>
      </c>
      <c r="M43" s="12"/>
      <c r="N43" s="12"/>
      <c r="O43" s="12"/>
      <c r="P43" s="12">
        <v>0</v>
      </c>
      <c r="Q43" s="118"/>
      <c r="R43" s="12"/>
    </row>
    <row r="44" spans="1:18" ht="12.75" customHeight="1" x14ac:dyDescent="0.25">
      <c r="A44" s="122" t="s">
        <v>64</v>
      </c>
      <c r="B44" s="50" t="s">
        <v>65</v>
      </c>
      <c r="C44" s="8">
        <v>0</v>
      </c>
      <c r="D44" s="9">
        <v>0</v>
      </c>
      <c r="E44" s="8">
        <v>0</v>
      </c>
      <c r="F44" s="8">
        <v>0</v>
      </c>
      <c r="G44" s="9"/>
      <c r="H44" s="67"/>
      <c r="I44" s="8">
        <v>0</v>
      </c>
      <c r="J44" s="10">
        <v>0</v>
      </c>
      <c r="K44" s="11"/>
      <c r="L44" s="10" t="s">
        <v>156</v>
      </c>
      <c r="M44" s="33">
        <v>0</v>
      </c>
      <c r="N44" s="33">
        <v>0</v>
      </c>
      <c r="O44" s="33">
        <v>0</v>
      </c>
      <c r="P44" s="33">
        <v>0</v>
      </c>
      <c r="Q44" s="118"/>
      <c r="R44" s="33"/>
    </row>
    <row r="45" spans="1:18" ht="12.75" customHeight="1" x14ac:dyDescent="0.2">
      <c r="A45" s="107"/>
      <c r="B45" s="108" t="s">
        <v>66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67"/>
      <c r="I45" s="29">
        <v>0</v>
      </c>
      <c r="J45" s="30">
        <v>0</v>
      </c>
      <c r="K45" s="11"/>
      <c r="L45" s="30"/>
      <c r="M45" s="32">
        <v>0</v>
      </c>
      <c r="N45" s="32">
        <v>0</v>
      </c>
      <c r="O45" s="32">
        <v>0</v>
      </c>
      <c r="P45" s="32">
        <v>0</v>
      </c>
      <c r="Q45" s="118"/>
      <c r="R45" s="32"/>
    </row>
    <row r="46" spans="1:18" ht="15.75" customHeight="1" x14ac:dyDescent="0.25">
      <c r="A46" s="109" t="s">
        <v>67</v>
      </c>
      <c r="B46" s="73" t="s">
        <v>68</v>
      </c>
      <c r="C46" s="8"/>
      <c r="D46" s="9"/>
      <c r="E46" s="8"/>
      <c r="F46" s="8"/>
      <c r="G46" s="9"/>
      <c r="H46" s="67"/>
      <c r="I46" s="8"/>
      <c r="J46" s="10"/>
      <c r="K46" s="11"/>
      <c r="L46" s="10" t="s">
        <v>156</v>
      </c>
      <c r="M46" s="34"/>
      <c r="N46" s="34"/>
      <c r="O46" s="34"/>
      <c r="P46" s="34"/>
      <c r="Q46" s="118"/>
      <c r="R46" s="34"/>
    </row>
    <row r="47" spans="1:18" ht="12.75" x14ac:dyDescent="0.25">
      <c r="A47" s="76" t="s">
        <v>164</v>
      </c>
      <c r="B47" s="67" t="s">
        <v>69</v>
      </c>
      <c r="C47" s="18">
        <v>15000</v>
      </c>
      <c r="D47" s="9">
        <v>15000</v>
      </c>
      <c r="E47" s="8">
        <v>14247.4</v>
      </c>
      <c r="F47" s="8">
        <v>14247.4</v>
      </c>
      <c r="G47" s="18">
        <v>729.4</v>
      </c>
      <c r="H47" s="67"/>
      <c r="I47" s="8">
        <f>E47-F47</f>
        <v>0</v>
      </c>
      <c r="J47" s="10">
        <f>D47-E47</f>
        <v>752.60000000000036</v>
      </c>
      <c r="K47" s="11"/>
      <c r="L47" s="10" t="s">
        <v>156</v>
      </c>
      <c r="M47" s="8">
        <v>1169.33</v>
      </c>
      <c r="N47" s="8">
        <v>0</v>
      </c>
      <c r="O47" s="35">
        <v>1169.33</v>
      </c>
      <c r="P47" s="35">
        <f>I47+(M47+N47-O47)</f>
        <v>0</v>
      </c>
      <c r="Q47" s="118"/>
      <c r="R47" s="35"/>
    </row>
    <row r="48" spans="1:18" ht="12.75" x14ac:dyDescent="0.25">
      <c r="A48" s="76" t="s">
        <v>284</v>
      </c>
      <c r="B48" s="76" t="s">
        <v>285</v>
      </c>
      <c r="C48" s="18"/>
      <c r="D48" s="9">
        <v>11967.4</v>
      </c>
      <c r="E48" s="8">
        <v>11967.4</v>
      </c>
      <c r="F48" s="8">
        <v>11967.4</v>
      </c>
      <c r="G48" s="18"/>
      <c r="H48" s="67"/>
      <c r="I48" s="8">
        <f>E48-F48</f>
        <v>0</v>
      </c>
      <c r="J48" s="10">
        <f>D48-E48</f>
        <v>0</v>
      </c>
      <c r="K48" s="11"/>
      <c r="L48" s="10"/>
      <c r="M48" s="8">
        <v>0</v>
      </c>
      <c r="N48" s="8">
        <v>0</v>
      </c>
      <c r="O48" s="35">
        <v>0</v>
      </c>
      <c r="P48" s="35">
        <v>0</v>
      </c>
      <c r="Q48" s="118"/>
      <c r="R48" s="35"/>
    </row>
    <row r="49" spans="1:23" ht="12.75" x14ac:dyDescent="0.25">
      <c r="A49" s="76" t="s">
        <v>165</v>
      </c>
      <c r="B49" s="69" t="s">
        <v>72</v>
      </c>
      <c r="C49" s="18"/>
      <c r="D49" s="9">
        <v>25000</v>
      </c>
      <c r="E49" s="8">
        <v>16680.89</v>
      </c>
      <c r="F49" s="8">
        <v>16680.89</v>
      </c>
      <c r="G49" s="18"/>
      <c r="H49" s="67"/>
      <c r="I49" s="8">
        <f t="shared" ref="I49:I51" si="10">E49-F49</f>
        <v>0</v>
      </c>
      <c r="J49" s="10">
        <f t="shared" ref="J49:J51" si="11">D49-E49</f>
        <v>8319.11</v>
      </c>
      <c r="K49" s="11"/>
      <c r="L49" s="10"/>
      <c r="M49" s="8">
        <v>0</v>
      </c>
      <c r="N49" s="8">
        <v>0</v>
      </c>
      <c r="O49" s="35">
        <v>0</v>
      </c>
      <c r="P49" s="35">
        <f t="shared" ref="P49:P51" si="12">I49+(M49+N49-O49)</f>
        <v>0</v>
      </c>
      <c r="Q49" s="118"/>
      <c r="R49" s="35"/>
    </row>
    <row r="50" spans="1:23" ht="12.75" customHeight="1" x14ac:dyDescent="0.25">
      <c r="A50" s="76" t="s">
        <v>166</v>
      </c>
      <c r="B50" s="69" t="s">
        <v>70</v>
      </c>
      <c r="C50" s="18">
        <v>0</v>
      </c>
      <c r="D50" s="9">
        <v>0</v>
      </c>
      <c r="E50" s="8">
        <v>0</v>
      </c>
      <c r="F50" s="8">
        <v>0</v>
      </c>
      <c r="G50" s="18">
        <v>256</v>
      </c>
      <c r="H50" s="67"/>
      <c r="I50" s="8">
        <f t="shared" si="10"/>
        <v>0</v>
      </c>
      <c r="J50" s="10">
        <f t="shared" si="11"/>
        <v>0</v>
      </c>
      <c r="K50" s="11"/>
      <c r="L50" s="10" t="s">
        <v>156</v>
      </c>
      <c r="M50" s="35">
        <v>0</v>
      </c>
      <c r="N50" s="35">
        <v>0</v>
      </c>
      <c r="O50" s="35">
        <v>0</v>
      </c>
      <c r="P50" s="35">
        <f t="shared" si="12"/>
        <v>0</v>
      </c>
      <c r="Q50" s="118"/>
      <c r="R50" s="35"/>
    </row>
    <row r="51" spans="1:23" ht="12.75" x14ac:dyDescent="0.25">
      <c r="A51" s="67" t="s">
        <v>167</v>
      </c>
      <c r="B51" s="67" t="s">
        <v>168</v>
      </c>
      <c r="C51" s="8">
        <v>25000</v>
      </c>
      <c r="D51" s="9">
        <v>0</v>
      </c>
      <c r="E51" s="8">
        <v>0</v>
      </c>
      <c r="F51" s="8">
        <v>0</v>
      </c>
      <c r="G51" s="9"/>
      <c r="H51" s="67"/>
      <c r="I51" s="8">
        <f t="shared" si="10"/>
        <v>0</v>
      </c>
      <c r="J51" s="10">
        <f t="shared" si="11"/>
        <v>0</v>
      </c>
      <c r="K51" s="11"/>
      <c r="L51" s="10" t="s">
        <v>156</v>
      </c>
      <c r="M51" s="35">
        <v>0</v>
      </c>
      <c r="N51" s="35">
        <v>0</v>
      </c>
      <c r="O51" s="35">
        <v>0</v>
      </c>
      <c r="P51" s="35">
        <f t="shared" si="12"/>
        <v>0</v>
      </c>
      <c r="Q51" s="118"/>
      <c r="R51" s="35"/>
    </row>
    <row r="52" spans="1:23" ht="12.75" x14ac:dyDescent="0.25">
      <c r="A52" s="110"/>
      <c r="B52" s="111" t="s">
        <v>73</v>
      </c>
      <c r="C52" s="29">
        <v>40000</v>
      </c>
      <c r="D52" s="29">
        <f>SUM(D47:D51)</f>
        <v>51967.4</v>
      </c>
      <c r="E52" s="29">
        <f t="shared" ref="E52:O52" si="13">SUM(E47:E51)</f>
        <v>42895.69</v>
      </c>
      <c r="F52" s="29">
        <f t="shared" si="13"/>
        <v>42895.69</v>
      </c>
      <c r="G52" s="29">
        <f t="shared" si="13"/>
        <v>985.4</v>
      </c>
      <c r="H52" s="29">
        <f t="shared" si="13"/>
        <v>0</v>
      </c>
      <c r="I52" s="29">
        <f t="shared" si="13"/>
        <v>0</v>
      </c>
      <c r="J52" s="29">
        <f t="shared" si="13"/>
        <v>9071.7100000000009</v>
      </c>
      <c r="K52" s="29">
        <f t="shared" si="13"/>
        <v>0</v>
      </c>
      <c r="L52" s="29">
        <f t="shared" si="13"/>
        <v>0</v>
      </c>
      <c r="M52" s="29">
        <f t="shared" si="13"/>
        <v>1169.33</v>
      </c>
      <c r="N52" s="29">
        <f t="shared" si="13"/>
        <v>0</v>
      </c>
      <c r="O52" s="29">
        <f t="shared" si="13"/>
        <v>1169.33</v>
      </c>
      <c r="P52" s="29">
        <f>SUM(P47:P51)</f>
        <v>0</v>
      </c>
      <c r="Q52" s="118"/>
      <c r="R52" s="31">
        <v>0</v>
      </c>
    </row>
    <row r="53" spans="1:23" ht="12.75" x14ac:dyDescent="0.25">
      <c r="A53" s="112"/>
      <c r="B53" s="113" t="s">
        <v>74</v>
      </c>
      <c r="C53" s="29">
        <v>312295.77</v>
      </c>
      <c r="D53" s="29">
        <f>D41+D45+D52</f>
        <v>335317.40000000002</v>
      </c>
      <c r="E53" s="29">
        <f t="shared" ref="E53:P53" si="14">E41+E45+E52</f>
        <v>321647.03999999998</v>
      </c>
      <c r="F53" s="29">
        <f t="shared" si="14"/>
        <v>321447.03999999998</v>
      </c>
      <c r="G53" s="29">
        <f t="shared" si="14"/>
        <v>4940.75000000001</v>
      </c>
      <c r="H53" s="29">
        <f t="shared" si="14"/>
        <v>0</v>
      </c>
      <c r="I53" s="29">
        <f t="shared" si="14"/>
        <v>200</v>
      </c>
      <c r="J53" s="29">
        <f t="shared" si="14"/>
        <v>13670.359999999991</v>
      </c>
      <c r="K53" s="29">
        <f t="shared" si="14"/>
        <v>0</v>
      </c>
      <c r="L53" s="29" t="e">
        <f t="shared" si="14"/>
        <v>#VALUE!</v>
      </c>
      <c r="M53" s="29">
        <f t="shared" si="14"/>
        <v>2429.1999999999998</v>
      </c>
      <c r="N53" s="29">
        <f t="shared" si="14"/>
        <v>0</v>
      </c>
      <c r="O53" s="29">
        <f t="shared" si="14"/>
        <v>1169.33</v>
      </c>
      <c r="P53" s="29">
        <f t="shared" si="14"/>
        <v>1459.87</v>
      </c>
      <c r="Q53" s="118"/>
      <c r="R53" s="31">
        <v>0</v>
      </c>
    </row>
    <row r="54" spans="1:23" ht="12.75" x14ac:dyDescent="0.25">
      <c r="A54" s="268"/>
      <c r="B54" s="269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R54" s="271"/>
    </row>
    <row r="55" spans="1:23" ht="12.75" customHeight="1" x14ac:dyDescent="0.25">
      <c r="A55" s="334" t="s">
        <v>75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135"/>
      <c r="R55" s="135"/>
    </row>
    <row r="56" spans="1:23" ht="12.75" customHeight="1" x14ac:dyDescent="0.25">
      <c r="C56" s="133" t="s">
        <v>3</v>
      </c>
      <c r="D56" s="134"/>
      <c r="E56" s="338" t="s">
        <v>228</v>
      </c>
      <c r="F56" s="338"/>
      <c r="G56" s="338"/>
      <c r="H56" s="338"/>
      <c r="I56" s="338"/>
      <c r="J56" s="338"/>
      <c r="K56" s="116"/>
      <c r="M56" s="339" t="s">
        <v>4</v>
      </c>
      <c r="N56" s="339"/>
      <c r="O56" s="339"/>
      <c r="P56" s="339"/>
      <c r="Q56" s="139"/>
      <c r="R56" s="139"/>
    </row>
    <row r="57" spans="1:23" ht="30.75" customHeight="1" x14ac:dyDescent="0.25">
      <c r="A57" s="138" t="s">
        <v>1</v>
      </c>
      <c r="B57" s="138" t="s">
        <v>2</v>
      </c>
      <c r="C57" s="66" t="s">
        <v>5</v>
      </c>
      <c r="D57" s="114" t="s">
        <v>159</v>
      </c>
      <c r="E57" s="272" t="s">
        <v>76</v>
      </c>
      <c r="F57" s="273" t="s">
        <v>77</v>
      </c>
      <c r="G57" s="274" t="s">
        <v>8</v>
      </c>
      <c r="H57" s="67"/>
      <c r="I57" s="273" t="s">
        <v>78</v>
      </c>
      <c r="J57" s="273" t="s">
        <v>287</v>
      </c>
      <c r="K57" s="116"/>
      <c r="M57" s="117" t="s">
        <v>286</v>
      </c>
      <c r="N57" s="117" t="s">
        <v>170</v>
      </c>
      <c r="O57" s="117" t="s">
        <v>79</v>
      </c>
      <c r="P57" s="117" t="s">
        <v>158</v>
      </c>
      <c r="Q57" s="118"/>
      <c r="R57" s="117" t="s">
        <v>10</v>
      </c>
    </row>
    <row r="58" spans="1:23" ht="15" customHeight="1" x14ac:dyDescent="0.25">
      <c r="A58" s="97">
        <v>11</v>
      </c>
      <c r="B58" s="95" t="s">
        <v>81</v>
      </c>
      <c r="C58" s="8"/>
      <c r="D58" s="9"/>
      <c r="E58" s="8"/>
      <c r="F58" s="8"/>
      <c r="G58" s="9"/>
      <c r="H58" s="67"/>
      <c r="I58" s="8"/>
      <c r="J58" s="8"/>
      <c r="K58" s="116"/>
      <c r="M58" s="28"/>
      <c r="N58" s="28"/>
      <c r="O58" s="28"/>
      <c r="P58" s="28"/>
      <c r="Q58" s="118"/>
      <c r="R58" s="28"/>
    </row>
    <row r="59" spans="1:23" ht="12.75" x14ac:dyDescent="0.25">
      <c r="A59" s="103" t="s">
        <v>178</v>
      </c>
      <c r="B59" s="102" t="s">
        <v>82</v>
      </c>
      <c r="C59" s="8"/>
      <c r="D59" s="9"/>
      <c r="E59" s="8"/>
      <c r="F59" s="8"/>
      <c r="G59" s="9"/>
      <c r="H59" s="67"/>
      <c r="I59" s="8"/>
      <c r="J59" s="8"/>
      <c r="K59" s="116"/>
      <c r="M59" s="23"/>
      <c r="N59" s="23"/>
      <c r="O59" s="23"/>
      <c r="P59" s="23"/>
      <c r="Q59" s="118"/>
      <c r="R59" s="23"/>
      <c r="W59" s="19"/>
    </row>
    <row r="60" spans="1:23" ht="12.75" x14ac:dyDescent="0.25">
      <c r="A60" s="68" t="s">
        <v>171</v>
      </c>
      <c r="B60" s="92" t="s">
        <v>83</v>
      </c>
      <c r="C60" s="17">
        <v>5000</v>
      </c>
      <c r="D60" s="9">
        <v>5800</v>
      </c>
      <c r="E60" s="8">
        <v>5800</v>
      </c>
      <c r="F60" s="8">
        <v>5800</v>
      </c>
      <c r="G60" s="17">
        <v>500</v>
      </c>
      <c r="H60" s="67"/>
      <c r="I60" s="8">
        <f>E60-F60</f>
        <v>0</v>
      </c>
      <c r="J60" s="8">
        <f>D60-E60</f>
        <v>0</v>
      </c>
      <c r="K60" s="116"/>
      <c r="M60" s="8">
        <v>1918.42</v>
      </c>
      <c r="N60" s="8">
        <v>-104.5</v>
      </c>
      <c r="O60" s="23">
        <v>1813.92</v>
      </c>
      <c r="P60" s="23">
        <f>I60+(M60+N60-O60)</f>
        <v>0</v>
      </c>
      <c r="Q60" s="118"/>
      <c r="R60" s="23"/>
    </row>
    <row r="61" spans="1:23" ht="12.75" x14ac:dyDescent="0.25">
      <c r="A61" s="68" t="s">
        <v>172</v>
      </c>
      <c r="B61" s="65" t="s">
        <v>85</v>
      </c>
      <c r="C61" s="8">
        <v>2200</v>
      </c>
      <c r="D61" s="9">
        <v>2100</v>
      </c>
      <c r="E61" s="8">
        <v>2095.7399999999998</v>
      </c>
      <c r="F61" s="8">
        <v>2095.7399999999998</v>
      </c>
      <c r="G61" s="9"/>
      <c r="H61" s="67"/>
      <c r="I61" s="8">
        <f>E61-F61</f>
        <v>0</v>
      </c>
      <c r="J61" s="8">
        <f>D61-E61</f>
        <v>4.2600000000002183</v>
      </c>
      <c r="K61" s="116"/>
      <c r="M61" s="23">
        <v>0</v>
      </c>
      <c r="N61" s="23">
        <v>0</v>
      </c>
      <c r="O61" s="23">
        <v>0</v>
      </c>
      <c r="P61" s="23">
        <f>I61+(M61+N61-O61)</f>
        <v>0</v>
      </c>
      <c r="Q61" s="118"/>
      <c r="R61" s="23"/>
    </row>
    <row r="62" spans="1:23" ht="12.75" x14ac:dyDescent="0.2">
      <c r="A62" s="89"/>
      <c r="B62" s="94" t="s">
        <v>86</v>
      </c>
      <c r="C62" s="20">
        <v>7200</v>
      </c>
      <c r="D62" s="20">
        <f>D60+D61</f>
        <v>7900</v>
      </c>
      <c r="E62" s="20">
        <f t="shared" ref="E62:P62" si="15">E60+E61</f>
        <v>7895.74</v>
      </c>
      <c r="F62" s="20">
        <f t="shared" si="15"/>
        <v>7895.74</v>
      </c>
      <c r="G62" s="20">
        <f t="shared" si="15"/>
        <v>500</v>
      </c>
      <c r="H62" s="20">
        <f t="shared" si="15"/>
        <v>0</v>
      </c>
      <c r="I62" s="20">
        <f t="shared" si="15"/>
        <v>0</v>
      </c>
      <c r="J62" s="20">
        <f t="shared" si="15"/>
        <v>4.2600000000002183</v>
      </c>
      <c r="K62" s="20">
        <f t="shared" si="15"/>
        <v>0</v>
      </c>
      <c r="L62" s="20">
        <f t="shared" si="15"/>
        <v>0</v>
      </c>
      <c r="M62" s="20">
        <f t="shared" si="15"/>
        <v>1918.42</v>
      </c>
      <c r="N62" s="20">
        <f t="shared" si="15"/>
        <v>-104.5</v>
      </c>
      <c r="O62" s="20">
        <f t="shared" si="15"/>
        <v>1813.92</v>
      </c>
      <c r="P62" s="20">
        <f t="shared" si="15"/>
        <v>0</v>
      </c>
      <c r="Q62" s="118"/>
      <c r="R62" s="37">
        <v>0</v>
      </c>
    </row>
    <row r="63" spans="1:23" ht="12.75" x14ac:dyDescent="0.25">
      <c r="A63" s="70" t="s">
        <v>173</v>
      </c>
      <c r="B63" s="71" t="s">
        <v>88</v>
      </c>
      <c r="C63" s="8"/>
      <c r="D63" s="9"/>
      <c r="E63" s="8"/>
      <c r="F63" s="8"/>
      <c r="G63" s="9"/>
      <c r="H63" s="67"/>
      <c r="I63" s="8"/>
      <c r="J63" s="8"/>
      <c r="K63" s="116"/>
      <c r="M63" s="34"/>
      <c r="N63" s="34"/>
      <c r="O63" s="34"/>
      <c r="P63" s="34"/>
      <c r="Q63" s="118"/>
      <c r="R63" s="34"/>
    </row>
    <row r="64" spans="1:23" ht="12.75" x14ac:dyDescent="0.25">
      <c r="A64" s="68" t="s">
        <v>174</v>
      </c>
      <c r="B64" s="91" t="s">
        <v>89</v>
      </c>
      <c r="C64" s="8">
        <v>46000</v>
      </c>
      <c r="D64" s="9">
        <v>46000</v>
      </c>
      <c r="E64" s="8">
        <v>46000</v>
      </c>
      <c r="F64" s="8">
        <v>46000</v>
      </c>
      <c r="G64" s="9"/>
      <c r="H64" s="67"/>
      <c r="I64" s="8">
        <f>E64-F64</f>
        <v>0</v>
      </c>
      <c r="J64" s="8">
        <f>D64-E64</f>
        <v>0</v>
      </c>
      <c r="K64" s="116"/>
      <c r="M64" s="23">
        <v>5055.74</v>
      </c>
      <c r="N64" s="23">
        <v>0</v>
      </c>
      <c r="O64" s="23">
        <v>5055.74</v>
      </c>
      <c r="P64" s="23">
        <f>I64+(M64+N64-O64)</f>
        <v>0</v>
      </c>
      <c r="Q64" s="118"/>
      <c r="R64" s="23">
        <v>3013.57</v>
      </c>
    </row>
    <row r="65" spans="1:18" ht="12.75" x14ac:dyDescent="0.25">
      <c r="A65" s="68" t="s">
        <v>175</v>
      </c>
      <c r="B65" s="91" t="s">
        <v>94</v>
      </c>
      <c r="C65" s="8"/>
      <c r="D65" s="9">
        <v>0</v>
      </c>
      <c r="E65" s="8">
        <v>0</v>
      </c>
      <c r="F65" s="8">
        <v>0</v>
      </c>
      <c r="G65" s="9"/>
      <c r="H65" s="67"/>
      <c r="I65" s="8">
        <f t="shared" ref="I65:I68" si="16">E65-F65</f>
        <v>0</v>
      </c>
      <c r="J65" s="8">
        <f t="shared" ref="J65:J68" si="17">D65-E65</f>
        <v>0</v>
      </c>
      <c r="K65" s="116"/>
      <c r="M65" s="23">
        <v>0</v>
      </c>
      <c r="N65" s="23">
        <v>0</v>
      </c>
      <c r="O65" s="23">
        <v>0</v>
      </c>
      <c r="P65" s="23">
        <f t="shared" ref="P65:P68" si="18">I65+(M65+N65-O65)</f>
        <v>0</v>
      </c>
      <c r="Q65" s="118"/>
      <c r="R65" s="23"/>
    </row>
    <row r="66" spans="1:18" ht="12.75" x14ac:dyDescent="0.25">
      <c r="A66" s="68" t="s">
        <v>176</v>
      </c>
      <c r="B66" s="69" t="s">
        <v>90</v>
      </c>
      <c r="C66" s="8">
        <v>1000</v>
      </c>
      <c r="D66" s="9">
        <v>1000</v>
      </c>
      <c r="E66" s="8">
        <v>962.19</v>
      </c>
      <c r="F66" s="8">
        <v>962.19</v>
      </c>
      <c r="G66" s="9"/>
      <c r="H66" s="67"/>
      <c r="I66" s="8">
        <f t="shared" si="16"/>
        <v>0</v>
      </c>
      <c r="J66" s="8">
        <f t="shared" si="17"/>
        <v>37.809999999999945</v>
      </c>
      <c r="K66" s="116"/>
      <c r="M66" s="8">
        <v>244</v>
      </c>
      <c r="N66" s="8">
        <v>0</v>
      </c>
      <c r="O66" s="254">
        <v>244</v>
      </c>
      <c r="P66" s="23">
        <f t="shared" si="18"/>
        <v>0</v>
      </c>
      <c r="Q66" s="118"/>
      <c r="R66" s="23"/>
    </row>
    <row r="67" spans="1:18" ht="12.75" x14ac:dyDescent="0.25">
      <c r="A67" s="68" t="s">
        <v>177</v>
      </c>
      <c r="B67" s="69" t="s">
        <v>91</v>
      </c>
      <c r="C67" s="8">
        <v>10500</v>
      </c>
      <c r="D67" s="9">
        <v>10500</v>
      </c>
      <c r="E67" s="8">
        <v>10307.950000000001</v>
      </c>
      <c r="F67" s="8">
        <v>10284.11</v>
      </c>
      <c r="G67" s="9"/>
      <c r="H67" s="67"/>
      <c r="I67" s="8">
        <f t="shared" si="16"/>
        <v>23.840000000000146</v>
      </c>
      <c r="J67" s="8">
        <f t="shared" si="17"/>
        <v>192.04999999999927</v>
      </c>
      <c r="K67" s="116"/>
      <c r="M67" s="8">
        <v>1920.85</v>
      </c>
      <c r="N67" s="8">
        <v>0</v>
      </c>
      <c r="O67" s="254">
        <v>1920.85</v>
      </c>
      <c r="P67" s="23">
        <f t="shared" si="18"/>
        <v>23.840000000000146</v>
      </c>
      <c r="Q67" s="118"/>
      <c r="R67" s="23"/>
    </row>
    <row r="68" spans="1:18" ht="12.75" x14ac:dyDescent="0.25">
      <c r="A68" s="68" t="s">
        <v>179</v>
      </c>
      <c r="B68" s="69" t="s">
        <v>92</v>
      </c>
      <c r="C68" s="8">
        <v>4000</v>
      </c>
      <c r="D68" s="9">
        <v>0</v>
      </c>
      <c r="E68" s="8">
        <v>0</v>
      </c>
      <c r="F68" s="8">
        <v>0</v>
      </c>
      <c r="G68" s="9"/>
      <c r="H68" s="67"/>
      <c r="I68" s="8">
        <f t="shared" si="16"/>
        <v>0</v>
      </c>
      <c r="J68" s="8">
        <f t="shared" si="17"/>
        <v>0</v>
      </c>
      <c r="K68" s="116"/>
      <c r="M68" s="23">
        <v>0</v>
      </c>
      <c r="N68" s="23">
        <v>0</v>
      </c>
      <c r="O68" s="23">
        <v>0</v>
      </c>
      <c r="P68" s="23">
        <f t="shared" si="18"/>
        <v>0</v>
      </c>
      <c r="Q68" s="118"/>
      <c r="R68" s="23">
        <v>1021.06</v>
      </c>
    </row>
    <row r="69" spans="1:18" ht="12.75" x14ac:dyDescent="0.2">
      <c r="A69" s="89"/>
      <c r="B69" s="90" t="s">
        <v>95</v>
      </c>
      <c r="C69" s="20">
        <v>64500</v>
      </c>
      <c r="D69" s="20">
        <f>SUM(D64:D68)</f>
        <v>57500</v>
      </c>
      <c r="E69" s="20">
        <f t="shared" ref="E69:P69" si="19">SUM(E64:E68)</f>
        <v>57270.14</v>
      </c>
      <c r="F69" s="20">
        <f t="shared" si="19"/>
        <v>57246.3</v>
      </c>
      <c r="G69" s="20">
        <f t="shared" si="19"/>
        <v>0</v>
      </c>
      <c r="H69" s="20">
        <f t="shared" si="19"/>
        <v>0</v>
      </c>
      <c r="I69" s="20">
        <f t="shared" si="19"/>
        <v>23.840000000000146</v>
      </c>
      <c r="J69" s="20">
        <f t="shared" si="19"/>
        <v>229.85999999999922</v>
      </c>
      <c r="K69" s="20">
        <f t="shared" si="19"/>
        <v>0</v>
      </c>
      <c r="L69" s="20">
        <f t="shared" si="19"/>
        <v>0</v>
      </c>
      <c r="M69" s="20">
        <f t="shared" si="19"/>
        <v>7220.59</v>
      </c>
      <c r="N69" s="20">
        <f t="shared" si="19"/>
        <v>0</v>
      </c>
      <c r="O69" s="20">
        <f t="shared" si="19"/>
        <v>7220.59</v>
      </c>
      <c r="P69" s="20">
        <f t="shared" si="19"/>
        <v>23.840000000000146</v>
      </c>
      <c r="Q69" s="118"/>
      <c r="R69" s="40">
        <v>4034.63</v>
      </c>
    </row>
    <row r="70" spans="1:18" ht="12.75" x14ac:dyDescent="0.25">
      <c r="A70" s="70" t="s">
        <v>181</v>
      </c>
      <c r="B70" s="73" t="s">
        <v>96</v>
      </c>
      <c r="C70" s="8"/>
      <c r="D70" s="9"/>
      <c r="E70" s="8"/>
      <c r="F70" s="8"/>
      <c r="G70" s="9"/>
      <c r="H70" s="67"/>
      <c r="I70" s="8"/>
      <c r="J70" s="8"/>
      <c r="K70" s="38"/>
      <c r="L70" s="39"/>
      <c r="M70" s="34"/>
      <c r="N70" s="34"/>
      <c r="O70" s="34"/>
      <c r="P70" s="34"/>
      <c r="Q70" s="118"/>
      <c r="R70" s="34"/>
    </row>
    <row r="71" spans="1:18" ht="12.75" x14ac:dyDescent="0.25">
      <c r="A71" s="68" t="s">
        <v>182</v>
      </c>
      <c r="B71" s="86" t="s">
        <v>97</v>
      </c>
      <c r="C71" s="8">
        <v>800</v>
      </c>
      <c r="D71" s="9">
        <v>480</v>
      </c>
      <c r="E71" s="8">
        <v>318.85000000000002</v>
      </c>
      <c r="F71" s="8">
        <v>318.85000000000002</v>
      </c>
      <c r="G71" s="9"/>
      <c r="H71" s="67"/>
      <c r="I71" s="8">
        <f>E71-F71</f>
        <v>0</v>
      </c>
      <c r="J71" s="8">
        <f>D71-E71</f>
        <v>161.14999999999998</v>
      </c>
      <c r="K71" s="36"/>
      <c r="L71" s="41"/>
      <c r="M71" s="35">
        <v>262.42</v>
      </c>
      <c r="N71" s="35">
        <v>-262.42</v>
      </c>
      <c r="O71" s="35">
        <v>0</v>
      </c>
      <c r="P71" s="35">
        <f>I71+(M71+N71-O71)</f>
        <v>0</v>
      </c>
      <c r="Q71" s="118"/>
      <c r="R71" s="35"/>
    </row>
    <row r="72" spans="1:18" ht="12.75" x14ac:dyDescent="0.25">
      <c r="A72" s="68" t="s">
        <v>183</v>
      </c>
      <c r="B72" s="86" t="s">
        <v>98</v>
      </c>
      <c r="C72" s="8">
        <v>600</v>
      </c>
      <c r="D72" s="9">
        <v>600</v>
      </c>
      <c r="E72" s="8">
        <v>217.28</v>
      </c>
      <c r="F72" s="8">
        <v>217.28</v>
      </c>
      <c r="G72" s="9"/>
      <c r="H72" s="67"/>
      <c r="I72" s="8">
        <f t="shared" ref="I72:I88" si="20">E72-F72</f>
        <v>0</v>
      </c>
      <c r="J72" s="8">
        <f t="shared" ref="J72:J88" si="21">D72-E72</f>
        <v>382.72</v>
      </c>
      <c r="K72" s="116"/>
      <c r="M72" s="35">
        <v>93.7</v>
      </c>
      <c r="N72" s="35">
        <v>0</v>
      </c>
      <c r="O72" s="35">
        <v>93.7</v>
      </c>
      <c r="P72" s="35">
        <f t="shared" ref="P72:P88" si="22">I72+(M72+N72-O72)</f>
        <v>0</v>
      </c>
      <c r="Q72" s="118"/>
      <c r="R72" s="35"/>
    </row>
    <row r="73" spans="1:18" ht="12.75" x14ac:dyDescent="0.25">
      <c r="A73" s="68" t="s">
        <v>184</v>
      </c>
      <c r="B73" s="86" t="s">
        <v>99</v>
      </c>
      <c r="C73" s="17">
        <v>8500</v>
      </c>
      <c r="D73" s="9">
        <v>16000</v>
      </c>
      <c r="E73" s="8">
        <v>15454.16</v>
      </c>
      <c r="F73" s="8">
        <v>11962.13</v>
      </c>
      <c r="G73" s="17"/>
      <c r="H73" s="67"/>
      <c r="I73" s="8">
        <f t="shared" si="20"/>
        <v>3492.0300000000007</v>
      </c>
      <c r="J73" s="8">
        <f t="shared" si="21"/>
        <v>545.84000000000015</v>
      </c>
      <c r="K73" s="116"/>
      <c r="M73" s="8">
        <v>5769.35</v>
      </c>
      <c r="N73" s="8">
        <v>-1044.6199999999999</v>
      </c>
      <c r="O73" s="35">
        <v>4724.7299999999996</v>
      </c>
      <c r="P73" s="35">
        <f t="shared" si="22"/>
        <v>3492.0300000000016</v>
      </c>
      <c r="Q73" s="118"/>
      <c r="R73" s="35"/>
    </row>
    <row r="74" spans="1:18" ht="12.75" x14ac:dyDescent="0.25">
      <c r="A74" s="68" t="s">
        <v>185</v>
      </c>
      <c r="B74" s="55" t="s">
        <v>100</v>
      </c>
      <c r="C74" s="8">
        <v>2400</v>
      </c>
      <c r="D74" s="9">
        <v>2700</v>
      </c>
      <c r="E74" s="8">
        <v>2089.56</v>
      </c>
      <c r="F74" s="8">
        <v>2089.56</v>
      </c>
      <c r="G74" s="9"/>
      <c r="H74" s="67"/>
      <c r="I74" s="8">
        <f t="shared" si="20"/>
        <v>0</v>
      </c>
      <c r="J74" s="8">
        <f t="shared" si="21"/>
        <v>610.44000000000005</v>
      </c>
      <c r="K74" s="116"/>
      <c r="M74" s="35">
        <v>76.62</v>
      </c>
      <c r="N74" s="35">
        <v>-1.71</v>
      </c>
      <c r="O74" s="35">
        <v>74.91</v>
      </c>
      <c r="P74" s="35">
        <f t="shared" si="22"/>
        <v>1.4210854715202004E-14</v>
      </c>
      <c r="Q74" s="118"/>
      <c r="R74" s="35"/>
    </row>
    <row r="75" spans="1:18" ht="12.75" x14ac:dyDescent="0.25">
      <c r="A75" s="68" t="s">
        <v>186</v>
      </c>
      <c r="B75" s="69" t="s">
        <v>102</v>
      </c>
      <c r="C75" s="8">
        <v>16.5</v>
      </c>
      <c r="D75" s="9">
        <v>100</v>
      </c>
      <c r="E75" s="8">
        <v>55.21</v>
      </c>
      <c r="F75" s="8">
        <v>55.21</v>
      </c>
      <c r="G75" s="9"/>
      <c r="H75" s="67"/>
      <c r="I75" s="8">
        <f t="shared" si="20"/>
        <v>0</v>
      </c>
      <c r="J75" s="8">
        <f t="shared" si="21"/>
        <v>44.79</v>
      </c>
      <c r="K75" s="116"/>
      <c r="M75" s="35">
        <v>0</v>
      </c>
      <c r="N75" s="35">
        <v>0</v>
      </c>
      <c r="O75" s="35">
        <v>0</v>
      </c>
      <c r="P75" s="35">
        <f t="shared" si="22"/>
        <v>0</v>
      </c>
      <c r="Q75" s="118"/>
      <c r="R75" s="35"/>
    </row>
    <row r="76" spans="1:18" ht="12.75" x14ac:dyDescent="0.25">
      <c r="A76" s="68" t="s">
        <v>187</v>
      </c>
      <c r="B76" s="69" t="s">
        <v>103</v>
      </c>
      <c r="C76" s="8">
        <v>2300</v>
      </c>
      <c r="D76" s="9">
        <v>2300</v>
      </c>
      <c r="E76" s="8">
        <v>1045.1600000000001</v>
      </c>
      <c r="F76" s="8">
        <v>1045.1600000000001</v>
      </c>
      <c r="G76" s="9"/>
      <c r="H76" s="67"/>
      <c r="I76" s="8">
        <f t="shared" si="20"/>
        <v>0</v>
      </c>
      <c r="J76" s="8">
        <f t="shared" si="21"/>
        <v>1254.8399999999999</v>
      </c>
      <c r="K76" s="36"/>
      <c r="M76" s="35">
        <v>0</v>
      </c>
      <c r="N76" s="35">
        <v>0</v>
      </c>
      <c r="O76" s="35">
        <v>0</v>
      </c>
      <c r="P76" s="35">
        <f t="shared" si="22"/>
        <v>0</v>
      </c>
      <c r="Q76" s="118"/>
      <c r="R76" s="35"/>
    </row>
    <row r="77" spans="1:18" ht="12.75" x14ac:dyDescent="0.25">
      <c r="A77" s="68" t="s">
        <v>188</v>
      </c>
      <c r="B77" s="69" t="s">
        <v>104</v>
      </c>
      <c r="C77" s="8">
        <v>2000</v>
      </c>
      <c r="D77" s="9">
        <v>1800</v>
      </c>
      <c r="E77" s="8">
        <v>1446.68</v>
      </c>
      <c r="F77" s="8">
        <v>1188.94</v>
      </c>
      <c r="G77" s="9"/>
      <c r="H77" s="67"/>
      <c r="I77" s="8">
        <f t="shared" si="20"/>
        <v>257.74</v>
      </c>
      <c r="J77" s="8">
        <f t="shared" si="21"/>
        <v>353.31999999999994</v>
      </c>
      <c r="K77" s="36"/>
      <c r="M77" s="35">
        <v>423.72</v>
      </c>
      <c r="N77" s="35">
        <v>-162.53</v>
      </c>
      <c r="O77" s="35">
        <v>261.19</v>
      </c>
      <c r="P77" s="35">
        <f t="shared" si="22"/>
        <v>257.74000000000007</v>
      </c>
      <c r="Q77" s="118"/>
      <c r="R77" s="35"/>
    </row>
    <row r="78" spans="1:18" ht="12.75" x14ac:dyDescent="0.25">
      <c r="A78" s="68" t="s">
        <v>189</v>
      </c>
      <c r="B78" s="93" t="s">
        <v>106</v>
      </c>
      <c r="C78" s="8">
        <v>210</v>
      </c>
      <c r="D78" s="9">
        <v>250</v>
      </c>
      <c r="E78" s="8">
        <v>160.76</v>
      </c>
      <c r="F78" s="8">
        <v>160.76</v>
      </c>
      <c r="G78" s="9"/>
      <c r="H78" s="67"/>
      <c r="I78" s="8">
        <f t="shared" si="20"/>
        <v>0</v>
      </c>
      <c r="J78" s="8">
        <f t="shared" si="21"/>
        <v>89.240000000000009</v>
      </c>
      <c r="K78" s="116"/>
      <c r="M78" s="35">
        <v>0</v>
      </c>
      <c r="N78" s="35">
        <v>0</v>
      </c>
      <c r="O78" s="35">
        <v>0</v>
      </c>
      <c r="P78" s="35">
        <f t="shared" si="22"/>
        <v>0</v>
      </c>
      <c r="Q78" s="118"/>
      <c r="R78" s="42"/>
    </row>
    <row r="79" spans="1:18" ht="12.75" x14ac:dyDescent="0.25">
      <c r="A79" s="68" t="s">
        <v>190</v>
      </c>
      <c r="B79" s="69" t="s">
        <v>108</v>
      </c>
      <c r="C79" s="8">
        <v>1000</v>
      </c>
      <c r="D79" s="9">
        <v>839.54</v>
      </c>
      <c r="E79" s="8">
        <v>829.6</v>
      </c>
      <c r="F79" s="8">
        <v>829.6</v>
      </c>
      <c r="G79" s="9"/>
      <c r="H79" s="67"/>
      <c r="I79" s="8">
        <f t="shared" si="20"/>
        <v>0</v>
      </c>
      <c r="J79" s="8">
        <f t="shared" si="21"/>
        <v>9.9399999999999409</v>
      </c>
      <c r="K79" s="116"/>
      <c r="M79" s="35">
        <v>0</v>
      </c>
      <c r="N79" s="35">
        <v>0</v>
      </c>
      <c r="O79" s="35">
        <v>0</v>
      </c>
      <c r="P79" s="35">
        <f t="shared" si="22"/>
        <v>0</v>
      </c>
      <c r="Q79" s="118"/>
      <c r="R79" s="35"/>
    </row>
    <row r="80" spans="1:18" ht="12.75" x14ac:dyDescent="0.25">
      <c r="A80" s="68" t="s">
        <v>191</v>
      </c>
      <c r="B80" s="69" t="s">
        <v>109</v>
      </c>
      <c r="C80" s="18">
        <v>2500</v>
      </c>
      <c r="D80" s="9">
        <v>2600</v>
      </c>
      <c r="E80" s="8">
        <v>2600</v>
      </c>
      <c r="F80" s="8">
        <v>2600</v>
      </c>
      <c r="G80" s="18"/>
      <c r="H80" s="67"/>
      <c r="I80" s="8">
        <f t="shared" si="20"/>
        <v>0</v>
      </c>
      <c r="J80" s="8">
        <f t="shared" si="21"/>
        <v>0</v>
      </c>
      <c r="K80" s="36"/>
      <c r="M80" s="42">
        <v>2940.2</v>
      </c>
      <c r="N80" s="42">
        <v>0</v>
      </c>
      <c r="O80" s="42">
        <v>2940.2</v>
      </c>
      <c r="P80" s="35">
        <f t="shared" si="22"/>
        <v>0</v>
      </c>
      <c r="Q80" s="118"/>
      <c r="R80" s="35"/>
    </row>
    <row r="81" spans="1:18" ht="12.75" x14ac:dyDescent="0.25">
      <c r="A81" s="68" t="s">
        <v>192</v>
      </c>
      <c r="B81" s="69" t="s">
        <v>111</v>
      </c>
      <c r="C81" s="8">
        <v>350</v>
      </c>
      <c r="D81" s="9">
        <v>1000</v>
      </c>
      <c r="E81" s="8">
        <v>976</v>
      </c>
      <c r="F81" s="8">
        <v>976</v>
      </c>
      <c r="G81" s="9"/>
      <c r="H81" s="67"/>
      <c r="I81" s="8">
        <f t="shared" si="20"/>
        <v>0</v>
      </c>
      <c r="J81" s="8">
        <f t="shared" si="21"/>
        <v>24</v>
      </c>
      <c r="K81" s="116"/>
      <c r="M81" s="35">
        <v>0</v>
      </c>
      <c r="N81" s="35">
        <v>0</v>
      </c>
      <c r="O81" s="35">
        <v>0</v>
      </c>
      <c r="P81" s="35">
        <f t="shared" si="22"/>
        <v>0</v>
      </c>
      <c r="Q81" s="118"/>
      <c r="R81" s="35"/>
    </row>
    <row r="82" spans="1:18" ht="12.75" x14ac:dyDescent="0.25">
      <c r="A82" s="68" t="s">
        <v>193</v>
      </c>
      <c r="B82" s="69" t="s">
        <v>113</v>
      </c>
      <c r="C82" s="8">
        <v>3500</v>
      </c>
      <c r="D82" s="9">
        <v>3500</v>
      </c>
      <c r="E82" s="8">
        <v>2905</v>
      </c>
      <c r="F82" s="8">
        <v>2905</v>
      </c>
      <c r="G82" s="9"/>
      <c r="H82" s="67"/>
      <c r="I82" s="8">
        <f t="shared" si="20"/>
        <v>0</v>
      </c>
      <c r="J82" s="8">
        <f t="shared" si="21"/>
        <v>595</v>
      </c>
      <c r="K82" s="116"/>
      <c r="M82" s="35">
        <v>0</v>
      </c>
      <c r="N82" s="35">
        <v>0</v>
      </c>
      <c r="O82" s="35">
        <v>0</v>
      </c>
      <c r="P82" s="35">
        <f t="shared" si="22"/>
        <v>0</v>
      </c>
      <c r="Q82" s="118"/>
      <c r="R82" s="35"/>
    </row>
    <row r="83" spans="1:18" ht="12.75" x14ac:dyDescent="0.25">
      <c r="A83" s="68" t="s">
        <v>194</v>
      </c>
      <c r="B83" s="69" t="s">
        <v>114</v>
      </c>
      <c r="C83" s="17">
        <v>10069.27</v>
      </c>
      <c r="D83" s="9">
        <v>1525.1</v>
      </c>
      <c r="E83" s="8">
        <v>771.5</v>
      </c>
      <c r="F83" s="8">
        <v>641.08000000000004</v>
      </c>
      <c r="G83" s="17"/>
      <c r="H83" s="67"/>
      <c r="I83" s="8">
        <f t="shared" si="20"/>
        <v>130.41999999999996</v>
      </c>
      <c r="J83" s="8">
        <f t="shared" si="21"/>
        <v>753.59999999999991</v>
      </c>
      <c r="K83" s="36"/>
      <c r="M83" s="35">
        <v>1167.75</v>
      </c>
      <c r="N83" s="35">
        <v>-104.6</v>
      </c>
      <c r="O83" s="35">
        <v>1063.1500000000001</v>
      </c>
      <c r="P83" s="35">
        <f>I83+(M83+N83-O83)</f>
        <v>130.41999999999996</v>
      </c>
      <c r="Q83" s="118"/>
      <c r="R83" s="35"/>
    </row>
    <row r="84" spans="1:18" ht="12.75" x14ac:dyDescent="0.25">
      <c r="A84" s="72" t="s">
        <v>195</v>
      </c>
      <c r="B84" s="52" t="s">
        <v>115</v>
      </c>
      <c r="C84" s="8">
        <v>10000</v>
      </c>
      <c r="D84" s="9">
        <v>26749.759999999998</v>
      </c>
      <c r="E84" s="8">
        <v>23938.84</v>
      </c>
      <c r="F84" s="8">
        <v>23900.41</v>
      </c>
      <c r="G84" s="9"/>
      <c r="H84" s="67"/>
      <c r="I84" s="8">
        <f t="shared" si="20"/>
        <v>38.430000000000291</v>
      </c>
      <c r="J84" s="8">
        <f t="shared" si="21"/>
        <v>2810.9199999999983</v>
      </c>
      <c r="K84" s="36"/>
      <c r="M84" s="35">
        <v>3285.71</v>
      </c>
      <c r="N84" s="35">
        <v>-581.11</v>
      </c>
      <c r="O84" s="35">
        <v>2704.6</v>
      </c>
      <c r="P84" s="35">
        <f t="shared" si="22"/>
        <v>38.430000000000291</v>
      </c>
      <c r="Q84" s="118"/>
      <c r="R84" s="35"/>
    </row>
    <row r="85" spans="1:18" ht="12.75" x14ac:dyDescent="0.25">
      <c r="A85" s="68" t="s">
        <v>196</v>
      </c>
      <c r="B85" s="88" t="s">
        <v>117</v>
      </c>
      <c r="C85" s="8">
        <v>1500</v>
      </c>
      <c r="D85" s="9">
        <v>0</v>
      </c>
      <c r="E85" s="8">
        <v>0</v>
      </c>
      <c r="F85" s="8">
        <v>0</v>
      </c>
      <c r="G85" s="9"/>
      <c r="H85" s="67"/>
      <c r="I85" s="8">
        <f t="shared" si="20"/>
        <v>0</v>
      </c>
      <c r="J85" s="8">
        <f t="shared" si="21"/>
        <v>0</v>
      </c>
      <c r="K85" s="116"/>
      <c r="M85" s="35">
        <v>0</v>
      </c>
      <c r="N85" s="35">
        <v>0</v>
      </c>
      <c r="O85" s="35">
        <v>0</v>
      </c>
      <c r="P85" s="35">
        <f t="shared" si="22"/>
        <v>0</v>
      </c>
      <c r="Q85" s="118"/>
      <c r="R85" s="35"/>
    </row>
    <row r="86" spans="1:18" ht="12.75" x14ac:dyDescent="0.25">
      <c r="A86" s="68" t="s">
        <v>197</v>
      </c>
      <c r="B86" s="88" t="s">
        <v>180</v>
      </c>
      <c r="C86" s="8">
        <v>20500</v>
      </c>
      <c r="D86" s="9">
        <v>13970</v>
      </c>
      <c r="E86" s="8">
        <v>13970</v>
      </c>
      <c r="F86" s="8">
        <v>13970</v>
      </c>
      <c r="G86" s="9"/>
      <c r="H86" s="67"/>
      <c r="I86" s="8">
        <f t="shared" si="20"/>
        <v>0</v>
      </c>
      <c r="J86" s="8">
        <f t="shared" si="21"/>
        <v>0</v>
      </c>
      <c r="K86" s="116"/>
      <c r="M86" s="35">
        <v>30</v>
      </c>
      <c r="N86" s="35">
        <v>0</v>
      </c>
      <c r="O86" s="35">
        <v>30</v>
      </c>
      <c r="P86" s="35">
        <f t="shared" si="22"/>
        <v>0</v>
      </c>
      <c r="Q86" s="118"/>
      <c r="R86" s="35"/>
    </row>
    <row r="87" spans="1:18" ht="12.75" x14ac:dyDescent="0.25">
      <c r="A87" s="68" t="s">
        <v>198</v>
      </c>
      <c r="B87" s="88" t="s">
        <v>201</v>
      </c>
      <c r="C87" s="8"/>
      <c r="D87" s="9">
        <v>1562</v>
      </c>
      <c r="E87" s="8">
        <v>1562</v>
      </c>
      <c r="F87" s="8">
        <v>0</v>
      </c>
      <c r="G87" s="9"/>
      <c r="H87" s="67"/>
      <c r="I87" s="8">
        <f t="shared" si="20"/>
        <v>1562</v>
      </c>
      <c r="J87" s="8">
        <f t="shared" si="21"/>
        <v>0</v>
      </c>
      <c r="K87" s="116"/>
      <c r="M87" s="35">
        <v>1500</v>
      </c>
      <c r="N87" s="35">
        <v>60</v>
      </c>
      <c r="O87" s="35">
        <v>1560</v>
      </c>
      <c r="P87" s="35">
        <f t="shared" si="22"/>
        <v>1562</v>
      </c>
      <c r="Q87" s="118"/>
      <c r="R87" s="35"/>
    </row>
    <row r="88" spans="1:18" ht="12.75" x14ac:dyDescent="0.25">
      <c r="A88" s="68" t="s">
        <v>199</v>
      </c>
      <c r="B88" s="88" t="s">
        <v>200</v>
      </c>
      <c r="C88" s="8"/>
      <c r="D88" s="9">
        <v>5490</v>
      </c>
      <c r="E88" s="8">
        <v>5490</v>
      </c>
      <c r="F88" s="8">
        <v>5490</v>
      </c>
      <c r="G88" s="9"/>
      <c r="H88" s="67"/>
      <c r="I88" s="8">
        <f t="shared" si="20"/>
        <v>0</v>
      </c>
      <c r="J88" s="8">
        <f t="shared" si="21"/>
        <v>0</v>
      </c>
      <c r="K88" s="116"/>
      <c r="M88" s="35">
        <v>0</v>
      </c>
      <c r="N88" s="35">
        <v>0</v>
      </c>
      <c r="O88" s="35">
        <v>0</v>
      </c>
      <c r="P88" s="35">
        <f t="shared" si="22"/>
        <v>0</v>
      </c>
      <c r="Q88" s="118"/>
      <c r="R88" s="35"/>
    </row>
    <row r="89" spans="1:18" ht="12.75" x14ac:dyDescent="0.2">
      <c r="A89" s="89"/>
      <c r="B89" s="90" t="s">
        <v>119</v>
      </c>
      <c r="C89" s="20">
        <v>66245.77</v>
      </c>
      <c r="D89" s="20">
        <f>SUM(D71:D88)</f>
        <v>81466.399999999994</v>
      </c>
      <c r="E89" s="20">
        <f>SUM(E71:E88)</f>
        <v>73830.599999999991</v>
      </c>
      <c r="F89" s="20">
        <f t="shared" ref="F89:P89" si="23">SUM(F71:F88)</f>
        <v>68349.98</v>
      </c>
      <c r="G89" s="20">
        <f t="shared" si="23"/>
        <v>0</v>
      </c>
      <c r="H89" s="20">
        <f t="shared" si="23"/>
        <v>0</v>
      </c>
      <c r="I89" s="20">
        <f t="shared" si="23"/>
        <v>5480.6200000000008</v>
      </c>
      <c r="J89" s="20">
        <f t="shared" si="23"/>
        <v>7635.7999999999975</v>
      </c>
      <c r="K89" s="20">
        <f t="shared" si="23"/>
        <v>0</v>
      </c>
      <c r="L89" s="20">
        <f t="shared" si="23"/>
        <v>0</v>
      </c>
      <c r="M89" s="20">
        <f t="shared" si="23"/>
        <v>15549.470000000001</v>
      </c>
      <c r="N89" s="20">
        <f t="shared" si="23"/>
        <v>-2096.9899999999998</v>
      </c>
      <c r="O89" s="20">
        <f t="shared" si="23"/>
        <v>13452.48</v>
      </c>
      <c r="P89" s="20">
        <f t="shared" si="23"/>
        <v>5480.6200000000026</v>
      </c>
      <c r="Q89" s="118"/>
      <c r="R89" s="43">
        <v>0</v>
      </c>
    </row>
    <row r="90" spans="1:18" ht="12.75" customHeight="1" x14ac:dyDescent="0.25">
      <c r="A90" s="70" t="s">
        <v>202</v>
      </c>
      <c r="B90" s="73" t="s">
        <v>120</v>
      </c>
      <c r="C90" s="8"/>
      <c r="D90" s="9"/>
      <c r="E90" s="8"/>
      <c r="F90" s="8"/>
      <c r="G90" s="9"/>
      <c r="H90" s="67"/>
      <c r="I90" s="8"/>
      <c r="J90" s="8"/>
      <c r="K90" s="116"/>
      <c r="M90" s="44"/>
      <c r="N90" s="44"/>
      <c r="O90" s="44"/>
      <c r="P90" s="44"/>
      <c r="Q90" s="118"/>
      <c r="R90" s="44"/>
    </row>
    <row r="91" spans="1:18" ht="12.75" x14ac:dyDescent="0.25">
      <c r="A91" s="68" t="s">
        <v>203</v>
      </c>
      <c r="B91" s="69" t="s">
        <v>122</v>
      </c>
      <c r="C91" s="8">
        <v>33000</v>
      </c>
      <c r="D91" s="9">
        <v>37600</v>
      </c>
      <c r="E91" s="8">
        <v>37215.83</v>
      </c>
      <c r="F91" s="8">
        <v>37215.83</v>
      </c>
      <c r="G91" s="9"/>
      <c r="H91" s="67"/>
      <c r="I91" s="8">
        <f>E91-F91</f>
        <v>0</v>
      </c>
      <c r="J91" s="8">
        <f>D91-E91</f>
        <v>384.16999999999825</v>
      </c>
      <c r="K91" s="116"/>
      <c r="M91" s="35">
        <v>0</v>
      </c>
      <c r="N91" s="35">
        <v>0</v>
      </c>
      <c r="O91" s="35">
        <v>0</v>
      </c>
      <c r="P91" s="35">
        <f>I91+(M91+N91-O91)</f>
        <v>0</v>
      </c>
      <c r="Q91" s="118"/>
      <c r="R91" s="35"/>
    </row>
    <row r="92" spans="1:18" ht="12.75" x14ac:dyDescent="0.25">
      <c r="A92" s="68" t="s">
        <v>204</v>
      </c>
      <c r="B92" s="65" t="s">
        <v>123</v>
      </c>
      <c r="C92" s="8">
        <v>2000</v>
      </c>
      <c r="D92" s="9">
        <v>1000</v>
      </c>
      <c r="E92" s="8">
        <v>722.31</v>
      </c>
      <c r="F92" s="8">
        <v>467.06</v>
      </c>
      <c r="G92" s="8">
        <v>0</v>
      </c>
      <c r="H92" s="8">
        <v>0</v>
      </c>
      <c r="I92" s="8">
        <f>E92-F92</f>
        <v>255.24999999999994</v>
      </c>
      <c r="J92" s="8">
        <f>D92-E92</f>
        <v>277.69000000000005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35">
        <f>I92+(M92+N92-O92)</f>
        <v>255.24999999999994</v>
      </c>
      <c r="Q92" s="118"/>
      <c r="R92" s="23"/>
    </row>
    <row r="93" spans="1:18" ht="12.75" x14ac:dyDescent="0.2">
      <c r="A93" s="89"/>
      <c r="B93" s="94" t="s">
        <v>124</v>
      </c>
      <c r="C93" s="20">
        <v>35000</v>
      </c>
      <c r="D93" s="20">
        <f>D91+D92</f>
        <v>38600</v>
      </c>
      <c r="E93" s="20">
        <f t="shared" ref="E93:P93" si="24">E91+E92</f>
        <v>37938.14</v>
      </c>
      <c r="F93" s="20">
        <f t="shared" si="24"/>
        <v>37682.89</v>
      </c>
      <c r="G93" s="20">
        <f t="shared" si="24"/>
        <v>0</v>
      </c>
      <c r="H93" s="20">
        <f t="shared" si="24"/>
        <v>0</v>
      </c>
      <c r="I93" s="20">
        <f t="shared" si="24"/>
        <v>255.24999999999994</v>
      </c>
      <c r="J93" s="20">
        <f t="shared" si="24"/>
        <v>661.85999999999831</v>
      </c>
      <c r="K93" s="20">
        <f t="shared" si="24"/>
        <v>0</v>
      </c>
      <c r="L93" s="20">
        <f t="shared" si="24"/>
        <v>0</v>
      </c>
      <c r="M93" s="20">
        <f t="shared" si="24"/>
        <v>0</v>
      </c>
      <c r="N93" s="20">
        <f t="shared" si="24"/>
        <v>0</v>
      </c>
      <c r="O93" s="20">
        <f t="shared" si="24"/>
        <v>0</v>
      </c>
      <c r="P93" s="20">
        <f t="shared" si="24"/>
        <v>255.24999999999994</v>
      </c>
      <c r="Q93" s="118"/>
      <c r="R93" s="43">
        <v>0</v>
      </c>
    </row>
    <row r="94" spans="1:18" ht="15.75" customHeight="1" x14ac:dyDescent="0.25">
      <c r="A94" s="70" t="s">
        <v>205</v>
      </c>
      <c r="B94" s="73" t="s">
        <v>126</v>
      </c>
      <c r="C94" s="8"/>
      <c r="D94" s="9"/>
      <c r="E94" s="8"/>
      <c r="F94" s="8"/>
      <c r="G94" s="9"/>
      <c r="H94" s="67"/>
      <c r="I94" s="8"/>
      <c r="J94" s="8"/>
      <c r="K94" s="116"/>
      <c r="M94" s="44"/>
      <c r="N94" s="44"/>
      <c r="O94" s="44"/>
      <c r="P94" s="44"/>
      <c r="Q94" s="118"/>
      <c r="R94" s="44"/>
    </row>
    <row r="95" spans="1:18" ht="12.75" x14ac:dyDescent="0.25">
      <c r="A95" s="68" t="s">
        <v>206</v>
      </c>
      <c r="B95" s="104" t="s">
        <v>127</v>
      </c>
      <c r="C95" s="8">
        <v>41000</v>
      </c>
      <c r="D95" s="9">
        <v>42098.7</v>
      </c>
      <c r="E95" s="8">
        <v>42073.7</v>
      </c>
      <c r="F95" s="8">
        <v>42073.7</v>
      </c>
      <c r="G95" s="9"/>
      <c r="H95" s="67"/>
      <c r="I95" s="8">
        <f>E95-F95</f>
        <v>0</v>
      </c>
      <c r="J95" s="8">
        <f>D95-E95</f>
        <v>25</v>
      </c>
      <c r="K95" s="116"/>
      <c r="M95" s="23">
        <v>204.73</v>
      </c>
      <c r="N95" s="23">
        <v>-204.73</v>
      </c>
      <c r="O95" s="23">
        <v>0</v>
      </c>
      <c r="P95" s="23">
        <f>I95+(M95+N95-O95)</f>
        <v>0</v>
      </c>
      <c r="Q95" s="118"/>
      <c r="R95" s="23"/>
    </row>
    <row r="96" spans="1:18" ht="12.75" x14ac:dyDescent="0.25">
      <c r="A96" s="303" t="s">
        <v>207</v>
      </c>
      <c r="B96" s="304" t="s">
        <v>128</v>
      </c>
      <c r="C96" s="305">
        <v>24000</v>
      </c>
      <c r="D96" s="306">
        <v>34350</v>
      </c>
      <c r="E96" s="307">
        <v>34350</v>
      </c>
      <c r="F96" s="307">
        <v>18920.38</v>
      </c>
      <c r="G96" s="305">
        <v>23362.1</v>
      </c>
      <c r="H96" s="67"/>
      <c r="I96" s="307">
        <f>E96-F96</f>
        <v>15429.619999999999</v>
      </c>
      <c r="J96" s="307">
        <f>D96-E96</f>
        <v>0</v>
      </c>
      <c r="K96" s="116"/>
      <c r="M96" s="308">
        <v>23362.1</v>
      </c>
      <c r="N96" s="308">
        <v>0</v>
      </c>
      <c r="O96" s="308">
        <v>23362.1</v>
      </c>
      <c r="P96" s="308">
        <f>I96+(M96+N96-O96)</f>
        <v>15429.619999999999</v>
      </c>
      <c r="Q96" s="118"/>
      <c r="R96" s="23"/>
    </row>
    <row r="97" spans="1:18" ht="12.75" x14ac:dyDescent="0.25">
      <c r="A97" s="68" t="s">
        <v>288</v>
      </c>
      <c r="B97" s="68" t="s">
        <v>289</v>
      </c>
      <c r="C97" s="17"/>
      <c r="D97" s="9">
        <v>1920.14</v>
      </c>
      <c r="E97" s="8">
        <v>1920.14</v>
      </c>
      <c r="F97" s="8">
        <v>1920.14</v>
      </c>
      <c r="G97" s="17"/>
      <c r="H97" s="86"/>
      <c r="I97" s="8">
        <f>E97-F97</f>
        <v>0</v>
      </c>
      <c r="J97" s="8">
        <f>D97-E97</f>
        <v>0</v>
      </c>
      <c r="K97" s="311"/>
      <c r="L97" s="312"/>
      <c r="M97" s="23">
        <v>0</v>
      </c>
      <c r="N97" s="23">
        <v>0</v>
      </c>
      <c r="O97" s="23">
        <v>0</v>
      </c>
      <c r="P97" s="308">
        <f>I97+(M97+N97-O97)</f>
        <v>0</v>
      </c>
      <c r="Q97" s="118"/>
      <c r="R97" s="23"/>
    </row>
    <row r="98" spans="1:18" ht="12.75" x14ac:dyDescent="0.2">
      <c r="A98" s="309"/>
      <c r="B98" s="100" t="s">
        <v>129</v>
      </c>
      <c r="C98" s="310">
        <v>65000</v>
      </c>
      <c r="D98" s="310">
        <f>D95+D96+D97</f>
        <v>78368.84</v>
      </c>
      <c r="E98" s="310">
        <f t="shared" ref="E98:P98" si="25">E95+E96+E97</f>
        <v>78343.839999999997</v>
      </c>
      <c r="F98" s="310">
        <f t="shared" si="25"/>
        <v>62914.22</v>
      </c>
      <c r="G98" s="310">
        <f t="shared" si="25"/>
        <v>23362.1</v>
      </c>
      <c r="H98" s="310">
        <f t="shared" si="25"/>
        <v>0</v>
      </c>
      <c r="I98" s="310">
        <f t="shared" si="25"/>
        <v>15429.619999999999</v>
      </c>
      <c r="J98" s="310">
        <f t="shared" si="25"/>
        <v>25</v>
      </c>
      <c r="K98" s="310">
        <f t="shared" si="25"/>
        <v>0</v>
      </c>
      <c r="L98" s="310">
        <f t="shared" si="25"/>
        <v>0</v>
      </c>
      <c r="M98" s="310">
        <f t="shared" si="25"/>
        <v>23566.829999999998</v>
      </c>
      <c r="N98" s="310">
        <f t="shared" si="25"/>
        <v>-204.73</v>
      </c>
      <c r="O98" s="310">
        <f t="shared" si="25"/>
        <v>23362.1</v>
      </c>
      <c r="P98" s="310">
        <f t="shared" si="25"/>
        <v>15429.619999999999</v>
      </c>
      <c r="Q98" s="118"/>
      <c r="R98" s="43">
        <v>0</v>
      </c>
    </row>
    <row r="99" spans="1:18" ht="14.25" customHeight="1" x14ac:dyDescent="0.25">
      <c r="A99" s="74" t="s">
        <v>208</v>
      </c>
      <c r="B99" s="75" t="s">
        <v>131</v>
      </c>
      <c r="C99" s="8"/>
      <c r="D99" s="9"/>
      <c r="E99" s="8"/>
      <c r="F99" s="8"/>
      <c r="G99" s="9"/>
      <c r="H99" s="67"/>
      <c r="I99" s="8"/>
      <c r="J99" s="8"/>
      <c r="K99" s="36"/>
      <c r="L99" s="41"/>
      <c r="M99" s="28"/>
      <c r="N99" s="28"/>
      <c r="O99" s="28"/>
      <c r="P99" s="28"/>
      <c r="Q99" s="118"/>
      <c r="R99" s="28"/>
    </row>
    <row r="100" spans="1:18" ht="12.75" x14ac:dyDescent="0.25">
      <c r="A100" s="76" t="s">
        <v>209</v>
      </c>
      <c r="B100" s="76" t="s">
        <v>132</v>
      </c>
      <c r="C100" s="8">
        <v>1000</v>
      </c>
      <c r="D100" s="9">
        <v>1000</v>
      </c>
      <c r="E100" s="8">
        <v>981.95</v>
      </c>
      <c r="F100" s="8">
        <v>884.6</v>
      </c>
      <c r="G100" s="9"/>
      <c r="H100" s="67"/>
      <c r="I100" s="8">
        <f>E100-F100</f>
        <v>97.350000000000023</v>
      </c>
      <c r="J100" s="8">
        <f>D100-E100</f>
        <v>18.049999999999955</v>
      </c>
      <c r="K100" s="116"/>
      <c r="M100" s="8">
        <v>100.65</v>
      </c>
      <c r="N100" s="8">
        <v>-18.3</v>
      </c>
      <c r="O100" s="33">
        <v>82.35</v>
      </c>
      <c r="P100" s="33">
        <f>I100+(M100+N100-O100)</f>
        <v>97.350000000000037</v>
      </c>
      <c r="Q100" s="118"/>
      <c r="R100" s="33"/>
    </row>
    <row r="101" spans="1:18" ht="12.75" x14ac:dyDescent="0.2">
      <c r="A101" s="89"/>
      <c r="B101" s="90" t="s">
        <v>133</v>
      </c>
      <c r="C101" s="20">
        <v>1000</v>
      </c>
      <c r="D101" s="20">
        <f>D100</f>
        <v>1000</v>
      </c>
      <c r="E101" s="20">
        <f t="shared" ref="E101:P101" si="26">E100</f>
        <v>981.95</v>
      </c>
      <c r="F101" s="20">
        <f t="shared" si="26"/>
        <v>884.6</v>
      </c>
      <c r="G101" s="20">
        <f t="shared" si="26"/>
        <v>0</v>
      </c>
      <c r="H101" s="20">
        <f t="shared" si="26"/>
        <v>0</v>
      </c>
      <c r="I101" s="20">
        <f t="shared" si="26"/>
        <v>97.350000000000023</v>
      </c>
      <c r="J101" s="20">
        <f t="shared" si="26"/>
        <v>18.049999999999955</v>
      </c>
      <c r="K101" s="20">
        <f t="shared" si="26"/>
        <v>0</v>
      </c>
      <c r="L101" s="20">
        <f t="shared" si="26"/>
        <v>0</v>
      </c>
      <c r="M101" s="20">
        <f t="shared" si="26"/>
        <v>100.65</v>
      </c>
      <c r="N101" s="20">
        <f t="shared" si="26"/>
        <v>-18.3</v>
      </c>
      <c r="O101" s="20">
        <f t="shared" si="26"/>
        <v>82.35</v>
      </c>
      <c r="P101" s="20">
        <f t="shared" si="26"/>
        <v>97.350000000000037</v>
      </c>
      <c r="Q101" s="118"/>
      <c r="R101" s="45">
        <v>0</v>
      </c>
    </row>
    <row r="102" spans="1:18" ht="14.25" customHeight="1" x14ac:dyDescent="0.25">
      <c r="A102" s="77" t="s">
        <v>210</v>
      </c>
      <c r="B102" s="65" t="s">
        <v>135</v>
      </c>
      <c r="C102" s="8"/>
      <c r="D102" s="9"/>
      <c r="E102" s="8"/>
      <c r="F102" s="8"/>
      <c r="G102" s="9"/>
      <c r="H102" s="67"/>
      <c r="I102" s="8"/>
      <c r="J102" s="8"/>
      <c r="K102" s="36"/>
      <c r="L102" s="41"/>
      <c r="M102" s="46"/>
      <c r="N102" s="46"/>
      <c r="O102" s="46"/>
      <c r="P102" s="46"/>
      <c r="Q102" s="118"/>
      <c r="R102" s="46"/>
    </row>
    <row r="103" spans="1:18" ht="12.75" x14ac:dyDescent="0.25">
      <c r="A103" s="76" t="s">
        <v>211</v>
      </c>
      <c r="B103" s="65" t="s">
        <v>136</v>
      </c>
      <c r="C103" s="8">
        <v>8450</v>
      </c>
      <c r="D103" s="9">
        <v>8450</v>
      </c>
      <c r="E103" s="8">
        <v>5834.77</v>
      </c>
      <c r="F103" s="8">
        <v>5211.6000000000004</v>
      </c>
      <c r="G103" s="9"/>
      <c r="H103" s="67"/>
      <c r="I103" s="8">
        <f>E103-F103</f>
        <v>623.17000000000007</v>
      </c>
      <c r="J103" s="8">
        <f>D103-E103</f>
        <v>2615.2299999999996</v>
      </c>
      <c r="K103" s="116"/>
      <c r="M103" s="8">
        <v>743.39</v>
      </c>
      <c r="N103" s="8">
        <v>0</v>
      </c>
      <c r="O103" s="27">
        <v>743.39</v>
      </c>
      <c r="P103" s="27">
        <f>I103+(M103+N103-O103)</f>
        <v>623.17000000000007</v>
      </c>
      <c r="Q103" s="118"/>
      <c r="R103" s="27"/>
    </row>
    <row r="104" spans="1:18" ht="12.75" x14ac:dyDescent="0.2">
      <c r="A104" s="89"/>
      <c r="B104" s="94" t="s">
        <v>137</v>
      </c>
      <c r="C104" s="20">
        <v>8450</v>
      </c>
      <c r="D104" s="20">
        <f>D103</f>
        <v>8450</v>
      </c>
      <c r="E104" s="20">
        <f t="shared" ref="E104:P104" si="27">E103</f>
        <v>5834.77</v>
      </c>
      <c r="F104" s="20">
        <f t="shared" si="27"/>
        <v>5211.6000000000004</v>
      </c>
      <c r="G104" s="20">
        <f t="shared" si="27"/>
        <v>0</v>
      </c>
      <c r="H104" s="20">
        <f t="shared" si="27"/>
        <v>0</v>
      </c>
      <c r="I104" s="20">
        <f t="shared" si="27"/>
        <v>623.17000000000007</v>
      </c>
      <c r="J104" s="20">
        <f t="shared" si="27"/>
        <v>2615.2299999999996</v>
      </c>
      <c r="K104" s="20">
        <f t="shared" si="27"/>
        <v>0</v>
      </c>
      <c r="L104" s="20">
        <f t="shared" si="27"/>
        <v>0</v>
      </c>
      <c r="M104" s="20">
        <f t="shared" si="27"/>
        <v>743.39</v>
      </c>
      <c r="N104" s="20">
        <f t="shared" si="27"/>
        <v>0</v>
      </c>
      <c r="O104" s="20">
        <f t="shared" si="27"/>
        <v>743.39</v>
      </c>
      <c r="P104" s="20">
        <f t="shared" si="27"/>
        <v>623.17000000000007</v>
      </c>
      <c r="Q104" s="118"/>
      <c r="R104" s="45">
        <v>0</v>
      </c>
    </row>
    <row r="105" spans="1:18" ht="12.75" x14ac:dyDescent="0.2">
      <c r="A105" s="315" t="s">
        <v>212</v>
      </c>
      <c r="B105" s="316" t="s">
        <v>213</v>
      </c>
      <c r="C105" s="317"/>
      <c r="D105" s="306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118"/>
      <c r="R105" s="255"/>
    </row>
    <row r="106" spans="1:18" ht="12.75" x14ac:dyDescent="0.2">
      <c r="A106" s="313" t="s">
        <v>290</v>
      </c>
      <c r="B106" s="313" t="s">
        <v>291</v>
      </c>
      <c r="C106" s="323"/>
      <c r="D106" s="9">
        <v>10</v>
      </c>
      <c r="E106" s="8">
        <v>0.18</v>
      </c>
      <c r="F106" s="8">
        <v>0.18</v>
      </c>
      <c r="G106" s="8"/>
      <c r="H106" s="8"/>
      <c r="I106" s="8">
        <f>E106-F106</f>
        <v>0</v>
      </c>
      <c r="J106" s="8">
        <f>D106-E106</f>
        <v>9.82</v>
      </c>
      <c r="K106" s="8"/>
      <c r="L106" s="8"/>
      <c r="M106" s="8">
        <v>0</v>
      </c>
      <c r="N106" s="8">
        <v>0</v>
      </c>
      <c r="O106" s="8">
        <v>0</v>
      </c>
      <c r="P106" s="27">
        <f>I106+(M106+N106-O106)</f>
        <v>0</v>
      </c>
      <c r="Q106" s="118"/>
      <c r="R106" s="314"/>
    </row>
    <row r="107" spans="1:18" ht="16.5" customHeight="1" x14ac:dyDescent="0.25">
      <c r="A107" s="318" t="s">
        <v>214</v>
      </c>
      <c r="B107" s="319" t="s">
        <v>215</v>
      </c>
      <c r="C107" s="320">
        <v>4900</v>
      </c>
      <c r="D107" s="321">
        <v>54.76</v>
      </c>
      <c r="E107" s="321">
        <v>0</v>
      </c>
      <c r="F107" s="321">
        <v>0</v>
      </c>
      <c r="G107" s="321">
        <v>-1798.05</v>
      </c>
      <c r="H107" s="67"/>
      <c r="I107" s="321">
        <v>0</v>
      </c>
      <c r="J107" s="321">
        <f>D107-E107</f>
        <v>54.76</v>
      </c>
      <c r="K107" s="116"/>
      <c r="M107" s="322">
        <v>0</v>
      </c>
      <c r="N107" s="322">
        <v>0</v>
      </c>
      <c r="O107" s="322">
        <v>0</v>
      </c>
      <c r="P107" s="322">
        <v>0</v>
      </c>
      <c r="Q107" s="125"/>
      <c r="R107" s="47">
        <v>721.85</v>
      </c>
    </row>
    <row r="108" spans="1:18" ht="12.75" customHeight="1" x14ac:dyDescent="0.2">
      <c r="A108" s="89"/>
      <c r="B108" s="89" t="s">
        <v>216</v>
      </c>
      <c r="C108" s="89"/>
      <c r="D108" s="257">
        <f>D106+D107</f>
        <v>64.759999999999991</v>
      </c>
      <c r="E108" s="257">
        <f t="shared" ref="E108:P108" si="28">E106+E107</f>
        <v>0.18</v>
      </c>
      <c r="F108" s="257">
        <f t="shared" si="28"/>
        <v>0.18</v>
      </c>
      <c r="G108" s="257">
        <f t="shared" si="28"/>
        <v>-1798.05</v>
      </c>
      <c r="H108" s="257">
        <f t="shared" si="28"/>
        <v>0</v>
      </c>
      <c r="I108" s="257">
        <f t="shared" si="28"/>
        <v>0</v>
      </c>
      <c r="J108" s="257">
        <f t="shared" si="28"/>
        <v>64.58</v>
      </c>
      <c r="K108" s="257">
        <f t="shared" si="28"/>
        <v>0</v>
      </c>
      <c r="L108" s="257">
        <f t="shared" si="28"/>
        <v>0</v>
      </c>
      <c r="M108" s="257">
        <f t="shared" si="28"/>
        <v>0</v>
      </c>
      <c r="N108" s="257">
        <f t="shared" si="28"/>
        <v>0</v>
      </c>
      <c r="O108" s="257">
        <f t="shared" si="28"/>
        <v>0</v>
      </c>
      <c r="P108" s="257">
        <f t="shared" si="28"/>
        <v>0</v>
      </c>
      <c r="Q108" s="118"/>
      <c r="R108" s="256"/>
    </row>
    <row r="109" spans="1:18" ht="12.75" x14ac:dyDescent="0.2">
      <c r="A109" s="58"/>
      <c r="B109" s="78" t="s">
        <v>138</v>
      </c>
      <c r="C109" s="29">
        <v>252295.77000000002</v>
      </c>
      <c r="D109" s="29">
        <f>D62+D69+D89+D93+D98+D101+D104+D108</f>
        <v>273350</v>
      </c>
      <c r="E109" s="29">
        <f t="shared" ref="E109:P109" si="29">E62+E69+E89+E93+E98+E101+E104+E108</f>
        <v>262095.35999999999</v>
      </c>
      <c r="F109" s="29">
        <f t="shared" si="29"/>
        <v>240185.50999999998</v>
      </c>
      <c r="G109" s="29">
        <f t="shared" si="29"/>
        <v>22064.05</v>
      </c>
      <c r="H109" s="29">
        <f t="shared" si="29"/>
        <v>0</v>
      </c>
      <c r="I109" s="29">
        <f t="shared" si="29"/>
        <v>21909.85</v>
      </c>
      <c r="J109" s="29">
        <f t="shared" si="29"/>
        <v>11254.639999999994</v>
      </c>
      <c r="K109" s="29">
        <f t="shared" si="29"/>
        <v>0</v>
      </c>
      <c r="L109" s="29">
        <f t="shared" si="29"/>
        <v>0</v>
      </c>
      <c r="M109" s="29">
        <f t="shared" si="29"/>
        <v>49099.35</v>
      </c>
      <c r="N109" s="29">
        <f t="shared" si="29"/>
        <v>-2424.52</v>
      </c>
      <c r="O109" s="29">
        <f t="shared" si="29"/>
        <v>46674.829999999994</v>
      </c>
      <c r="P109" s="29">
        <f t="shared" si="29"/>
        <v>21909.85</v>
      </c>
      <c r="Q109" s="118"/>
      <c r="R109" s="31">
        <v>4756.4800000000005</v>
      </c>
    </row>
    <row r="110" spans="1:18" ht="12.75" x14ac:dyDescent="0.25">
      <c r="A110" s="79">
        <v>2</v>
      </c>
      <c r="B110" s="80" t="s">
        <v>139</v>
      </c>
      <c r="C110" s="8"/>
      <c r="D110" s="9"/>
      <c r="E110" s="8"/>
      <c r="F110" s="8"/>
      <c r="G110" s="9"/>
      <c r="H110" s="67"/>
      <c r="I110" s="8"/>
      <c r="J110" s="8"/>
      <c r="K110" s="116"/>
      <c r="M110" s="27"/>
      <c r="N110" s="27"/>
      <c r="O110" s="27"/>
      <c r="P110" s="27"/>
      <c r="Q110" s="118"/>
      <c r="R110" s="27"/>
    </row>
    <row r="111" spans="1:18" ht="15" customHeight="1" x14ac:dyDescent="0.25">
      <c r="A111" s="81" t="s">
        <v>217</v>
      </c>
      <c r="B111" s="82" t="s">
        <v>141</v>
      </c>
      <c r="C111" s="8"/>
      <c r="D111" s="9"/>
      <c r="E111" s="8"/>
      <c r="F111" s="8"/>
      <c r="G111" s="9"/>
      <c r="H111" s="67"/>
      <c r="I111" s="8"/>
      <c r="J111" s="8"/>
      <c r="K111" s="116"/>
      <c r="M111" s="27"/>
      <c r="N111" s="27"/>
      <c r="O111" s="27"/>
      <c r="P111" s="27"/>
      <c r="Q111" s="118"/>
      <c r="R111" s="27"/>
    </row>
    <row r="112" spans="1:18" ht="12.75" x14ac:dyDescent="0.25">
      <c r="A112" s="83" t="s">
        <v>218</v>
      </c>
      <c r="B112" s="83" t="s">
        <v>143</v>
      </c>
      <c r="C112" s="8">
        <v>3000</v>
      </c>
      <c r="D112" s="9">
        <f>150+850</f>
        <v>1000</v>
      </c>
      <c r="E112" s="8">
        <v>0</v>
      </c>
      <c r="F112" s="8">
        <v>0</v>
      </c>
      <c r="G112" s="9"/>
      <c r="H112" s="67"/>
      <c r="I112" s="8">
        <f>E112-F112</f>
        <v>0</v>
      </c>
      <c r="J112" s="8">
        <f>D112-E112</f>
        <v>1000</v>
      </c>
      <c r="K112" s="36"/>
      <c r="L112" s="41"/>
      <c r="M112" s="27">
        <v>0</v>
      </c>
      <c r="N112" s="27">
        <v>0</v>
      </c>
      <c r="O112" s="27">
        <v>0</v>
      </c>
      <c r="P112" s="27">
        <f>I112+(M112+N112-O112)</f>
        <v>0</v>
      </c>
      <c r="Q112" s="118"/>
      <c r="R112" s="27"/>
    </row>
    <row r="113" spans="1:18" ht="12.75" x14ac:dyDescent="0.25">
      <c r="A113" s="87" t="s">
        <v>219</v>
      </c>
      <c r="B113" s="83" t="s">
        <v>145</v>
      </c>
      <c r="C113" s="8">
        <v>2000</v>
      </c>
      <c r="D113" s="9">
        <v>7793.66</v>
      </c>
      <c r="E113" s="8">
        <v>2440</v>
      </c>
      <c r="F113" s="8">
        <v>0</v>
      </c>
      <c r="G113" s="9"/>
      <c r="H113" s="67"/>
      <c r="I113" s="8">
        <f t="shared" ref="I113:I114" si="30">E113-F113</f>
        <v>2440</v>
      </c>
      <c r="J113" s="8">
        <f t="shared" ref="J113:J114" si="31">D113-E113</f>
        <v>5353.66</v>
      </c>
      <c r="K113" s="116"/>
      <c r="M113" s="27">
        <v>0</v>
      </c>
      <c r="N113" s="27">
        <v>0</v>
      </c>
      <c r="O113" s="27">
        <v>0</v>
      </c>
      <c r="P113" s="27">
        <f t="shared" ref="P113:P114" si="32">I113+(M113+N113-O113)</f>
        <v>2440</v>
      </c>
      <c r="Q113" s="118"/>
      <c r="R113" s="27"/>
    </row>
    <row r="114" spans="1:18" ht="12.75" x14ac:dyDescent="0.25">
      <c r="A114" s="263" t="s">
        <v>220</v>
      </c>
      <c r="B114" s="83" t="s">
        <v>144</v>
      </c>
      <c r="C114" s="8">
        <v>15000</v>
      </c>
      <c r="D114" s="9">
        <v>1206.3399999999999</v>
      </c>
      <c r="E114" s="8">
        <v>1206.3399999999999</v>
      </c>
      <c r="F114" s="8">
        <v>1206.3399999999999</v>
      </c>
      <c r="G114" s="9"/>
      <c r="H114" s="67"/>
      <c r="I114" s="8">
        <f t="shared" si="30"/>
        <v>0</v>
      </c>
      <c r="J114" s="8">
        <f t="shared" si="31"/>
        <v>0</v>
      </c>
      <c r="K114" s="116"/>
      <c r="M114" s="27">
        <v>561.20000000000005</v>
      </c>
      <c r="N114" s="27">
        <v>0</v>
      </c>
      <c r="O114" s="27">
        <v>561.20000000000005</v>
      </c>
      <c r="P114" s="27">
        <f t="shared" si="32"/>
        <v>0</v>
      </c>
      <c r="Q114" s="118"/>
      <c r="R114" s="27"/>
    </row>
    <row r="115" spans="1:18" ht="12.75" x14ac:dyDescent="0.2">
      <c r="A115" s="51"/>
      <c r="B115" s="264" t="s">
        <v>146</v>
      </c>
      <c r="C115" s="262">
        <v>20000</v>
      </c>
      <c r="D115" s="20">
        <f>SUM(D112:D114)</f>
        <v>10000</v>
      </c>
      <c r="E115" s="20">
        <f t="shared" ref="E115:P115" si="33">SUM(E112:E114)</f>
        <v>3646.34</v>
      </c>
      <c r="F115" s="20">
        <f t="shared" si="33"/>
        <v>1206.3399999999999</v>
      </c>
      <c r="G115" s="20">
        <f t="shared" si="33"/>
        <v>0</v>
      </c>
      <c r="H115" s="20">
        <f t="shared" si="33"/>
        <v>0</v>
      </c>
      <c r="I115" s="20">
        <f t="shared" si="33"/>
        <v>2440</v>
      </c>
      <c r="J115" s="20">
        <f t="shared" si="33"/>
        <v>6353.66</v>
      </c>
      <c r="K115" s="20">
        <f t="shared" si="33"/>
        <v>0</v>
      </c>
      <c r="L115" s="20">
        <f t="shared" si="33"/>
        <v>0</v>
      </c>
      <c r="M115" s="20">
        <f t="shared" si="33"/>
        <v>561.20000000000005</v>
      </c>
      <c r="N115" s="20">
        <f t="shared" si="33"/>
        <v>0</v>
      </c>
      <c r="O115" s="20">
        <f t="shared" si="33"/>
        <v>561.20000000000005</v>
      </c>
      <c r="P115" s="20">
        <f t="shared" si="33"/>
        <v>2440</v>
      </c>
      <c r="Q115" s="118"/>
      <c r="R115" s="43">
        <v>0</v>
      </c>
    </row>
    <row r="116" spans="1:18" ht="12.75" customHeight="1" x14ac:dyDescent="0.2">
      <c r="A116" s="96" t="s">
        <v>221</v>
      </c>
      <c r="B116" s="50" t="s">
        <v>148</v>
      </c>
      <c r="C116" s="8"/>
      <c r="D116" s="9"/>
      <c r="E116" s="8"/>
      <c r="F116" s="8"/>
      <c r="G116" s="9"/>
      <c r="H116" s="67"/>
      <c r="I116" s="8"/>
      <c r="J116" s="8"/>
      <c r="K116" s="116"/>
      <c r="M116" s="12"/>
      <c r="N116" s="12"/>
      <c r="O116" s="12"/>
      <c r="P116" s="12"/>
      <c r="Q116" s="118"/>
      <c r="R116" s="12"/>
    </row>
    <row r="117" spans="1:18" ht="12.75" x14ac:dyDescent="0.25">
      <c r="A117" s="54" t="s">
        <v>222</v>
      </c>
      <c r="B117" s="73" t="s">
        <v>150</v>
      </c>
      <c r="C117" s="8">
        <v>0</v>
      </c>
      <c r="D117" s="9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118"/>
      <c r="R117" s="33"/>
    </row>
    <row r="118" spans="1:18" ht="12.75" x14ac:dyDescent="0.2">
      <c r="A118" s="84"/>
      <c r="B118" s="100" t="s">
        <v>151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58">
        <v>0</v>
      </c>
      <c r="O118" s="20">
        <v>0</v>
      </c>
      <c r="P118" s="20">
        <v>0</v>
      </c>
      <c r="Q118" s="118"/>
      <c r="R118" s="43">
        <v>0</v>
      </c>
    </row>
    <row r="119" spans="1:18" ht="12.75" x14ac:dyDescent="0.2">
      <c r="A119" s="58"/>
      <c r="B119" s="59" t="s">
        <v>152</v>
      </c>
      <c r="C119" s="29">
        <v>20000</v>
      </c>
      <c r="D119" s="29">
        <f>D115+D118</f>
        <v>10000</v>
      </c>
      <c r="E119" s="29">
        <f t="shared" ref="E119:P119" si="34">E115+E118</f>
        <v>3646.34</v>
      </c>
      <c r="F119" s="29">
        <f t="shared" si="34"/>
        <v>1206.3399999999999</v>
      </c>
      <c r="G119" s="29">
        <f t="shared" si="34"/>
        <v>0</v>
      </c>
      <c r="H119" s="29">
        <f t="shared" si="34"/>
        <v>0</v>
      </c>
      <c r="I119" s="29">
        <f t="shared" si="34"/>
        <v>2440</v>
      </c>
      <c r="J119" s="29">
        <f t="shared" si="34"/>
        <v>6353.66</v>
      </c>
      <c r="K119" s="29">
        <f t="shared" si="34"/>
        <v>0</v>
      </c>
      <c r="L119" s="29">
        <f t="shared" si="34"/>
        <v>0</v>
      </c>
      <c r="M119" s="29">
        <f t="shared" si="34"/>
        <v>561.20000000000005</v>
      </c>
      <c r="N119" s="29">
        <f t="shared" si="34"/>
        <v>0</v>
      </c>
      <c r="O119" s="29">
        <f t="shared" si="34"/>
        <v>561.20000000000005</v>
      </c>
      <c r="P119" s="29">
        <f t="shared" si="34"/>
        <v>2440</v>
      </c>
      <c r="Q119" s="118"/>
      <c r="R119" s="31"/>
    </row>
    <row r="120" spans="1:18" ht="15" customHeight="1" x14ac:dyDescent="0.25">
      <c r="A120" s="60" t="s">
        <v>223</v>
      </c>
      <c r="B120" s="85" t="s">
        <v>153</v>
      </c>
      <c r="C120" s="8"/>
      <c r="D120" s="9"/>
      <c r="E120" s="8"/>
      <c r="F120" s="8"/>
      <c r="G120" s="9"/>
      <c r="H120" s="67"/>
      <c r="I120" s="8"/>
      <c r="J120" s="8"/>
      <c r="K120" s="116"/>
      <c r="M120" s="34"/>
      <c r="N120" s="34"/>
      <c r="O120" s="34"/>
      <c r="P120" s="34"/>
      <c r="Q120" s="118"/>
      <c r="R120" s="34"/>
    </row>
    <row r="121" spans="1:18" ht="12.75" x14ac:dyDescent="0.25">
      <c r="A121" s="259" t="s">
        <v>224</v>
      </c>
      <c r="B121" s="67" t="s">
        <v>154</v>
      </c>
      <c r="C121" s="324">
        <v>15000</v>
      </c>
      <c r="D121" s="306">
        <v>15000</v>
      </c>
      <c r="E121" s="307">
        <v>14247.4</v>
      </c>
      <c r="F121" s="307">
        <v>12996.58</v>
      </c>
      <c r="G121" s="324">
        <v>729.4</v>
      </c>
      <c r="H121" s="67"/>
      <c r="I121" s="307">
        <f>E121-F121</f>
        <v>1250.8199999999997</v>
      </c>
      <c r="J121" s="307">
        <f>D121-E121</f>
        <v>752.60000000000036</v>
      </c>
      <c r="K121" s="36"/>
      <c r="L121" s="41"/>
      <c r="M121" s="307">
        <v>2102.25</v>
      </c>
      <c r="N121" s="307">
        <v>0</v>
      </c>
      <c r="O121" s="325">
        <v>2102.25</v>
      </c>
      <c r="P121" s="325">
        <f>I121+(M121+N121-O121)</f>
        <v>1250.8199999999997</v>
      </c>
      <c r="Q121" s="118"/>
      <c r="R121" s="35"/>
    </row>
    <row r="122" spans="1:18" ht="12.75" x14ac:dyDescent="0.25">
      <c r="A122" s="76" t="s">
        <v>293</v>
      </c>
      <c r="B122" s="76" t="s">
        <v>285</v>
      </c>
      <c r="C122" s="18"/>
      <c r="D122" s="9">
        <v>11967.4</v>
      </c>
      <c r="E122" s="8">
        <v>11967.4</v>
      </c>
      <c r="F122" s="8">
        <v>3661.95</v>
      </c>
      <c r="G122" s="18"/>
      <c r="H122" s="86"/>
      <c r="I122" s="8">
        <f>E122-F122</f>
        <v>8305.4500000000007</v>
      </c>
      <c r="J122" s="8">
        <f>D122-E122</f>
        <v>0</v>
      </c>
      <c r="K122" s="329"/>
      <c r="L122" s="330"/>
      <c r="M122" s="8">
        <v>0</v>
      </c>
      <c r="N122" s="8">
        <v>0</v>
      </c>
      <c r="O122" s="35">
        <v>0</v>
      </c>
      <c r="P122" s="35">
        <f>I122+(M122+N122-O122)</f>
        <v>8305.4500000000007</v>
      </c>
      <c r="Q122" s="118"/>
      <c r="R122" s="35"/>
    </row>
    <row r="123" spans="1:18" ht="12.75" x14ac:dyDescent="0.25">
      <c r="A123" s="326" t="s">
        <v>292</v>
      </c>
      <c r="B123" s="55" t="s">
        <v>72</v>
      </c>
      <c r="C123" s="327">
        <v>0</v>
      </c>
      <c r="D123" s="248">
        <v>25000</v>
      </c>
      <c r="E123" s="247">
        <v>16680.89</v>
      </c>
      <c r="F123" s="247">
        <v>15833.62</v>
      </c>
      <c r="G123" s="327">
        <v>256</v>
      </c>
      <c r="H123" s="67"/>
      <c r="I123" s="8">
        <f t="shared" ref="I123:I125" si="35">E123-F123</f>
        <v>847.26999999999862</v>
      </c>
      <c r="J123" s="8">
        <f t="shared" ref="J123:J125" si="36">D123-E123</f>
        <v>8319.11</v>
      </c>
      <c r="K123" s="116"/>
      <c r="M123" s="328">
        <v>2871.13</v>
      </c>
      <c r="N123" s="328">
        <v>0</v>
      </c>
      <c r="O123" s="328">
        <v>2871.13</v>
      </c>
      <c r="P123" s="35">
        <f t="shared" ref="P123:P125" si="37">I123+(M123+N123-O123)</f>
        <v>847.26999999999862</v>
      </c>
      <c r="Q123" s="118"/>
      <c r="R123" s="35"/>
    </row>
    <row r="124" spans="1:18" ht="12.75" x14ac:dyDescent="0.25">
      <c r="A124" s="259" t="s">
        <v>225</v>
      </c>
      <c r="B124" s="260" t="s">
        <v>226</v>
      </c>
      <c r="C124" s="18"/>
      <c r="D124" s="9">
        <v>0</v>
      </c>
      <c r="E124" s="8">
        <v>0</v>
      </c>
      <c r="F124" s="8">
        <v>0</v>
      </c>
      <c r="G124" s="18"/>
      <c r="H124" s="67"/>
      <c r="I124" s="8">
        <f t="shared" si="35"/>
        <v>0</v>
      </c>
      <c r="J124" s="8">
        <f t="shared" si="36"/>
        <v>0</v>
      </c>
      <c r="K124" s="116"/>
      <c r="M124" s="35">
        <v>0</v>
      </c>
      <c r="N124" s="35">
        <v>0</v>
      </c>
      <c r="O124" s="35">
        <v>0</v>
      </c>
      <c r="P124" s="35">
        <f t="shared" si="37"/>
        <v>0</v>
      </c>
      <c r="Q124" s="118"/>
      <c r="R124" s="35"/>
    </row>
    <row r="125" spans="1:18" ht="12.75" x14ac:dyDescent="0.25">
      <c r="A125" s="86" t="s">
        <v>227</v>
      </c>
      <c r="B125" s="86" t="s">
        <v>168</v>
      </c>
      <c r="C125" s="8">
        <v>25000</v>
      </c>
      <c r="D125" s="9">
        <v>0</v>
      </c>
      <c r="E125" s="8">
        <v>0</v>
      </c>
      <c r="F125" s="8">
        <v>0</v>
      </c>
      <c r="G125" s="9"/>
      <c r="H125" s="67"/>
      <c r="I125" s="8">
        <f t="shared" si="35"/>
        <v>0</v>
      </c>
      <c r="J125" s="8">
        <f t="shared" si="36"/>
        <v>0</v>
      </c>
      <c r="K125" s="116"/>
      <c r="M125" s="35">
        <v>0</v>
      </c>
      <c r="N125" s="35">
        <v>0</v>
      </c>
      <c r="O125" s="35">
        <v>0</v>
      </c>
      <c r="P125" s="35">
        <f t="shared" si="37"/>
        <v>0</v>
      </c>
      <c r="Q125" s="118"/>
      <c r="R125" s="35"/>
    </row>
    <row r="126" spans="1:18" ht="12.75" x14ac:dyDescent="0.2">
      <c r="A126" s="107"/>
      <c r="B126" s="261" t="s">
        <v>73</v>
      </c>
      <c r="C126" s="29">
        <v>40000</v>
      </c>
      <c r="D126" s="29">
        <f>SUM(D121:D125)</f>
        <v>51967.4</v>
      </c>
      <c r="E126" s="29">
        <f t="shared" ref="E126:P126" si="38">SUM(E121:E125)</f>
        <v>42895.69</v>
      </c>
      <c r="F126" s="29">
        <f t="shared" si="38"/>
        <v>32492.15</v>
      </c>
      <c r="G126" s="29">
        <f t="shared" si="38"/>
        <v>985.4</v>
      </c>
      <c r="H126" s="29">
        <f t="shared" si="38"/>
        <v>0</v>
      </c>
      <c r="I126" s="29">
        <f>SUM(I121:I125)</f>
        <v>10403.539999999999</v>
      </c>
      <c r="J126" s="29">
        <f t="shared" si="38"/>
        <v>9071.7100000000009</v>
      </c>
      <c r="K126" s="29">
        <f t="shared" si="38"/>
        <v>0</v>
      </c>
      <c r="L126" s="29">
        <f t="shared" si="38"/>
        <v>0</v>
      </c>
      <c r="M126" s="29">
        <f t="shared" si="38"/>
        <v>4973.38</v>
      </c>
      <c r="N126" s="29">
        <f t="shared" si="38"/>
        <v>0</v>
      </c>
      <c r="O126" s="29">
        <f t="shared" si="38"/>
        <v>4973.38</v>
      </c>
      <c r="P126" s="29">
        <f t="shared" si="38"/>
        <v>10403.539999999999</v>
      </c>
      <c r="Q126" s="118"/>
      <c r="R126" s="31">
        <v>0</v>
      </c>
    </row>
    <row r="127" spans="1:18" ht="12.75" x14ac:dyDescent="0.2">
      <c r="A127" s="107"/>
      <c r="B127" s="261" t="s">
        <v>155</v>
      </c>
      <c r="C127" s="29">
        <v>312295.77</v>
      </c>
      <c r="D127" s="29">
        <f>D109+D119+D126</f>
        <v>335317.40000000002</v>
      </c>
      <c r="E127" s="29">
        <f t="shared" ref="E127:P127" si="39">E109+E119+E126</f>
        <v>308637.39</v>
      </c>
      <c r="F127" s="29">
        <f t="shared" si="39"/>
        <v>273884</v>
      </c>
      <c r="G127" s="29">
        <f t="shared" si="39"/>
        <v>23049.45</v>
      </c>
      <c r="H127" s="29">
        <f t="shared" si="39"/>
        <v>0</v>
      </c>
      <c r="I127" s="29">
        <f t="shared" si="39"/>
        <v>34753.39</v>
      </c>
      <c r="J127" s="29">
        <f t="shared" si="39"/>
        <v>26680.009999999995</v>
      </c>
      <c r="K127" s="29">
        <f t="shared" si="39"/>
        <v>0</v>
      </c>
      <c r="L127" s="29">
        <f t="shared" si="39"/>
        <v>0</v>
      </c>
      <c r="M127" s="29">
        <f t="shared" si="39"/>
        <v>54633.929999999993</v>
      </c>
      <c r="N127" s="29">
        <f t="shared" si="39"/>
        <v>-2424.52</v>
      </c>
      <c r="O127" s="29">
        <f t="shared" si="39"/>
        <v>52209.409999999989</v>
      </c>
      <c r="P127" s="29">
        <f t="shared" si="39"/>
        <v>34753.39</v>
      </c>
      <c r="Q127" s="118"/>
      <c r="R127" s="31">
        <v>4756.4800000000005</v>
      </c>
    </row>
    <row r="128" spans="1:18" ht="12.75" hidden="1" customHeight="1" x14ac:dyDescent="0.25">
      <c r="D128" s="1"/>
      <c r="E128" s="1"/>
      <c r="F128" s="1"/>
      <c r="G128" s="1"/>
      <c r="H128" s="67"/>
      <c r="I128" s="1"/>
      <c r="M128" s="19"/>
      <c r="N128" s="19"/>
      <c r="O128" s="1"/>
      <c r="P128" s="1"/>
      <c r="R128" s="1"/>
    </row>
    <row r="129" spans="2:15" ht="12.75" x14ac:dyDescent="0.25">
      <c r="D129" s="1"/>
      <c r="F129" s="1"/>
      <c r="G129" s="1"/>
      <c r="H129" s="67"/>
      <c r="I129" s="1"/>
      <c r="O129" s="1"/>
    </row>
    <row r="130" spans="2:15" x14ac:dyDescent="0.25">
      <c r="B130" s="288"/>
      <c r="C130" s="333"/>
      <c r="D130" s="333"/>
    </row>
    <row r="131" spans="2:15" x14ac:dyDescent="0.25">
      <c r="B131" s="291" t="s">
        <v>266</v>
      </c>
      <c r="C131" s="292"/>
      <c r="D131" s="292">
        <f>D53</f>
        <v>335317.40000000002</v>
      </c>
    </row>
    <row r="132" spans="2:15" x14ac:dyDescent="0.25">
      <c r="B132" s="291" t="s">
        <v>267</v>
      </c>
      <c r="C132" s="292"/>
      <c r="D132" s="292">
        <f>D127</f>
        <v>335317.40000000002</v>
      </c>
    </row>
    <row r="133" spans="2:15" x14ac:dyDescent="0.25">
      <c r="B133" s="293" t="s">
        <v>265</v>
      </c>
      <c r="C133" s="292"/>
      <c r="D133" s="292">
        <f>D131-D132</f>
        <v>0</v>
      </c>
    </row>
    <row r="134" spans="2:15" x14ac:dyDescent="0.25">
      <c r="B134" s="293" t="s">
        <v>269</v>
      </c>
      <c r="C134" s="293"/>
      <c r="D134" s="292">
        <f>D52</f>
        <v>51967.4</v>
      </c>
    </row>
    <row r="135" spans="2:15" x14ac:dyDescent="0.25">
      <c r="B135" s="291" t="s">
        <v>268</v>
      </c>
      <c r="C135" s="292"/>
      <c r="D135" s="292">
        <f>D126</f>
        <v>51967.4</v>
      </c>
    </row>
    <row r="136" spans="2:15" x14ac:dyDescent="0.25">
      <c r="B136" s="291" t="s">
        <v>265</v>
      </c>
      <c r="C136" s="292"/>
      <c r="D136" s="292">
        <f>D134-D135</f>
        <v>0</v>
      </c>
      <c r="I136" s="136"/>
      <c r="J136" s="136"/>
      <c r="K136" s="137"/>
      <c r="L136" s="137"/>
      <c r="M136" s="136"/>
      <c r="N136" s="136"/>
      <c r="O136" s="136"/>
    </row>
    <row r="137" spans="2:15" x14ac:dyDescent="0.25">
      <c r="B137" s="293" t="s">
        <v>270</v>
      </c>
      <c r="C137" s="292"/>
      <c r="D137" s="292">
        <f>D41</f>
        <v>283350</v>
      </c>
    </row>
    <row r="138" spans="2:15" x14ac:dyDescent="0.25">
      <c r="B138" s="293" t="s">
        <v>271</v>
      </c>
      <c r="C138" s="293"/>
      <c r="D138" s="292">
        <f>D109</f>
        <v>273350</v>
      </c>
    </row>
    <row r="139" spans="2:15" x14ac:dyDescent="0.25">
      <c r="B139" s="291" t="s">
        <v>265</v>
      </c>
      <c r="C139" s="292"/>
      <c r="D139" s="292">
        <f>D137-D138</f>
        <v>10000</v>
      </c>
    </row>
    <row r="140" spans="2:15" x14ac:dyDescent="0.25">
      <c r="B140" s="291" t="s">
        <v>272</v>
      </c>
      <c r="C140" s="292"/>
      <c r="D140" s="292">
        <f>D119</f>
        <v>10000</v>
      </c>
    </row>
    <row r="141" spans="2:15" x14ac:dyDescent="0.25">
      <c r="B141" s="289"/>
      <c r="C141" s="290"/>
      <c r="D141" s="290"/>
    </row>
    <row r="142" spans="2:15" x14ac:dyDescent="0.25">
      <c r="B142" s="289"/>
      <c r="C142" s="290"/>
      <c r="D142" s="290"/>
    </row>
    <row r="143" spans="2:15" x14ac:dyDescent="0.25">
      <c r="B143" s="288"/>
      <c r="C143" s="290"/>
      <c r="D143" s="290"/>
    </row>
    <row r="144" spans="2:15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</sheetData>
  <mergeCells count="8">
    <mergeCell ref="C130:D130"/>
    <mergeCell ref="A55:P55"/>
    <mergeCell ref="A1:P1"/>
    <mergeCell ref="A2:P2"/>
    <mergeCell ref="E56:J56"/>
    <mergeCell ref="M56:P56"/>
    <mergeCell ref="M3:P3"/>
    <mergeCell ref="E3:J3"/>
  </mergeCells>
  <conditionalFormatting sqref="B133">
    <cfRule type="containsText" dxfId="5" priority="5" operator="containsText" text="ALERT">
      <formula>NOT(ISERROR(SEARCH("ALERT",B133)))</formula>
    </cfRule>
    <cfRule type="containsText" dxfId="4" priority="6" operator="containsText" text="OK">
      <formula>NOT(ISERROR(SEARCH("OK",B133)))</formula>
    </cfRule>
  </conditionalFormatting>
  <conditionalFormatting sqref="B137">
    <cfRule type="containsText" dxfId="3" priority="3" operator="containsText" text="ALERT">
      <formula>NOT(ISERROR(SEARCH("ALERT",B137)))</formula>
    </cfRule>
    <cfRule type="containsText" dxfId="2" priority="4" operator="containsText" text="OK">
      <formula>NOT(ISERROR(SEARCH("OK",B137)))</formula>
    </cfRule>
  </conditionalFormatting>
  <conditionalFormatting sqref="B143">
    <cfRule type="containsText" dxfId="1" priority="1" operator="containsText" text="ALERT">
      <formula>NOT(ISERROR(SEARCH("ALERT",B143)))</formula>
    </cfRule>
    <cfRule type="containsText" dxfId="0" priority="2" operator="containsText" text="OK">
      <formula>NOT(ISERROR(SEARCH("OK",B143)))</formula>
    </cfRule>
  </conditionalFormatting>
  <pageMargins left="0.7" right="0.7" top="0.75" bottom="0.75" header="0.3" footer="0.3"/>
  <pageSetup paperSize="8" scale="68" fitToHeight="0" orientation="landscape" r:id="rId1"/>
  <rowBreaks count="1" manualBreakCount="1">
    <brk id="54" max="15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6FAA-30EF-4F11-A83F-C2B884BB3328}">
  <sheetPr filterMode="1">
    <pageSetUpPr fitToPage="1"/>
  </sheetPr>
  <dimension ref="A1:H123"/>
  <sheetViews>
    <sheetView topLeftCell="A5" zoomScale="110" zoomScaleNormal="110" workbookViewId="0">
      <selection activeCell="C78" sqref="C78"/>
    </sheetView>
  </sheetViews>
  <sheetFormatPr defaultColWidth="0" defaultRowHeight="15" zeroHeight="1" x14ac:dyDescent="0.25"/>
  <cols>
    <col min="1" max="1" width="9.7109375" bestFit="1" customWidth="1"/>
    <col min="2" max="2" width="51.28515625" customWidth="1"/>
    <col min="3" max="3" width="27.7109375" customWidth="1"/>
    <col min="4" max="4" width="26.42578125" customWidth="1"/>
    <col min="5" max="5" width="24.28515625" customWidth="1"/>
    <col min="6" max="6" width="21.85546875" style="142" customWidth="1"/>
    <col min="7" max="8" width="21.85546875" hidden="1" customWidth="1"/>
    <col min="9" max="16384" width="9.140625" hidden="1"/>
  </cols>
  <sheetData>
    <row r="1" spans="1:6" ht="15" customHeight="1" x14ac:dyDescent="0.25"/>
    <row r="2" spans="1:6" ht="15" customHeight="1" x14ac:dyDescent="0.25">
      <c r="A2" s="340" t="s">
        <v>273</v>
      </c>
      <c r="B2" s="340"/>
      <c r="C2" s="340"/>
      <c r="D2" s="340"/>
      <c r="E2" s="340"/>
    </row>
    <row r="3" spans="1:6" ht="28.5" customHeight="1" x14ac:dyDescent="0.25">
      <c r="A3" s="143" t="s">
        <v>1</v>
      </c>
      <c r="B3" s="143" t="s">
        <v>2</v>
      </c>
      <c r="C3" s="143" t="s">
        <v>231</v>
      </c>
      <c r="D3" s="143" t="s">
        <v>296</v>
      </c>
      <c r="E3" s="143" t="s">
        <v>297</v>
      </c>
    </row>
    <row r="4" spans="1:6" ht="20.25" customHeight="1" x14ac:dyDescent="0.25">
      <c r="A4" s="341" t="s">
        <v>0</v>
      </c>
      <c r="B4" s="341"/>
      <c r="C4" s="341"/>
      <c r="D4" s="341"/>
      <c r="E4" s="341"/>
    </row>
    <row r="5" spans="1:6" ht="25.5" x14ac:dyDescent="0.25">
      <c r="A5" s="144" t="s">
        <v>1</v>
      </c>
      <c r="B5" s="144" t="s">
        <v>2</v>
      </c>
      <c r="C5" s="145" t="s">
        <v>157</v>
      </c>
      <c r="D5" s="146" t="s">
        <v>294</v>
      </c>
      <c r="E5" s="146" t="s">
        <v>295</v>
      </c>
      <c r="F5" s="142">
        <v>1</v>
      </c>
    </row>
    <row r="6" spans="1:6" x14ac:dyDescent="0.25">
      <c r="A6" s="147"/>
      <c r="B6" s="147" t="s">
        <v>274</v>
      </c>
      <c r="C6" s="148"/>
      <c r="D6" s="149"/>
      <c r="E6" s="148"/>
    </row>
    <row r="7" spans="1:6" x14ac:dyDescent="0.25">
      <c r="A7" s="277"/>
      <c r="B7" s="277" t="s">
        <v>274</v>
      </c>
      <c r="C7" s="148"/>
      <c r="D7" s="149"/>
      <c r="E7" s="148"/>
    </row>
    <row r="8" spans="1:6" x14ac:dyDescent="0.25">
      <c r="A8" s="278"/>
      <c r="B8" s="279" t="s">
        <v>11</v>
      </c>
      <c r="C8" s="150"/>
      <c r="D8" s="151"/>
      <c r="E8" s="151"/>
    </row>
    <row r="9" spans="1:6" hidden="1" x14ac:dyDescent="0.25">
      <c r="A9" s="152"/>
      <c r="B9" s="153"/>
      <c r="C9" s="154"/>
      <c r="D9" s="155"/>
      <c r="E9" s="155"/>
      <c r="F9" s="156">
        <f>+C9+D9+E9</f>
        <v>0</v>
      </c>
    </row>
    <row r="10" spans="1:6" hidden="1" x14ac:dyDescent="0.25">
      <c r="A10" s="157">
        <v>1</v>
      </c>
      <c r="B10" s="158" t="s">
        <v>12</v>
      </c>
      <c r="C10" s="159"/>
      <c r="D10" s="155"/>
      <c r="E10" s="155"/>
      <c r="F10" s="156">
        <f t="shared" ref="F10:F74" si="0">+C10+D10+E10</f>
        <v>0</v>
      </c>
    </row>
    <row r="11" spans="1:6" hidden="1" x14ac:dyDescent="0.25">
      <c r="A11" s="160" t="s">
        <v>13</v>
      </c>
      <c r="B11" s="161" t="s">
        <v>14</v>
      </c>
      <c r="C11" s="154"/>
      <c r="D11" s="155"/>
      <c r="E11" s="155"/>
      <c r="F11" s="156">
        <f t="shared" si="0"/>
        <v>0</v>
      </c>
    </row>
    <row r="12" spans="1:6" hidden="1" x14ac:dyDescent="0.25">
      <c r="A12" s="162" t="s">
        <v>15</v>
      </c>
      <c r="B12" s="153" t="s">
        <v>16</v>
      </c>
      <c r="C12" s="154">
        <v>0</v>
      </c>
      <c r="D12" s="155">
        <v>0</v>
      </c>
      <c r="E12" s="155"/>
      <c r="F12" s="156">
        <f t="shared" si="0"/>
        <v>0</v>
      </c>
    </row>
    <row r="13" spans="1:6" hidden="1" x14ac:dyDescent="0.25">
      <c r="A13" s="162" t="s">
        <v>17</v>
      </c>
      <c r="B13" s="153" t="s">
        <v>18</v>
      </c>
      <c r="C13" s="154">
        <v>0</v>
      </c>
      <c r="D13" s="155">
        <v>0</v>
      </c>
      <c r="E13" s="155"/>
      <c r="F13" s="156">
        <f t="shared" si="0"/>
        <v>0</v>
      </c>
    </row>
    <row r="14" spans="1:6" hidden="1" x14ac:dyDescent="0.25">
      <c r="A14" s="162" t="s">
        <v>19</v>
      </c>
      <c r="B14" s="153" t="s">
        <v>20</v>
      </c>
      <c r="C14" s="154">
        <v>0</v>
      </c>
      <c r="D14" s="155">
        <v>0</v>
      </c>
      <c r="E14" s="155"/>
      <c r="F14" s="156">
        <f t="shared" si="0"/>
        <v>0</v>
      </c>
    </row>
    <row r="15" spans="1:6" hidden="1" x14ac:dyDescent="0.25">
      <c r="A15" s="162" t="s">
        <v>21</v>
      </c>
      <c r="B15" s="153" t="s">
        <v>22</v>
      </c>
      <c r="C15" s="154">
        <v>0</v>
      </c>
      <c r="D15" s="155">
        <v>0</v>
      </c>
      <c r="E15" s="155"/>
      <c r="F15" s="156">
        <f t="shared" si="0"/>
        <v>0</v>
      </c>
    </row>
    <row r="16" spans="1:6" hidden="1" x14ac:dyDescent="0.25">
      <c r="A16" s="162" t="s">
        <v>23</v>
      </c>
      <c r="B16" s="153" t="s">
        <v>24</v>
      </c>
      <c r="C16" s="154">
        <v>0</v>
      </c>
      <c r="D16" s="155">
        <v>0</v>
      </c>
      <c r="E16" s="155"/>
      <c r="F16" s="156">
        <f t="shared" si="0"/>
        <v>0</v>
      </c>
    </row>
    <row r="17" spans="1:6" hidden="1" x14ac:dyDescent="0.25">
      <c r="A17" s="162" t="s">
        <v>25</v>
      </c>
      <c r="B17" s="153" t="s">
        <v>26</v>
      </c>
      <c r="C17" s="154">
        <v>0</v>
      </c>
      <c r="D17" s="155">
        <v>0</v>
      </c>
      <c r="E17" s="155"/>
      <c r="F17" s="156">
        <f t="shared" si="0"/>
        <v>0</v>
      </c>
    </row>
    <row r="18" spans="1:6" hidden="1" x14ac:dyDescent="0.25">
      <c r="A18" s="162" t="s">
        <v>27</v>
      </c>
      <c r="B18" s="153" t="s">
        <v>28</v>
      </c>
      <c r="C18" s="154">
        <v>0</v>
      </c>
      <c r="D18" s="155">
        <v>0</v>
      </c>
      <c r="E18" s="155"/>
      <c r="F18" s="156">
        <f t="shared" si="0"/>
        <v>0</v>
      </c>
    </row>
    <row r="19" spans="1:6" hidden="1" x14ac:dyDescent="0.25">
      <c r="A19" s="163">
        <v>40179</v>
      </c>
      <c r="B19" s="153" t="s">
        <v>29</v>
      </c>
      <c r="C19" s="154">
        <v>0</v>
      </c>
      <c r="D19" s="155">
        <v>0</v>
      </c>
      <c r="E19" s="155"/>
      <c r="F19" s="156">
        <f t="shared" si="0"/>
        <v>0</v>
      </c>
    </row>
    <row r="20" spans="1:6" hidden="1" x14ac:dyDescent="0.25">
      <c r="A20" s="152">
        <v>40544</v>
      </c>
      <c r="B20" s="153" t="s">
        <v>30</v>
      </c>
      <c r="C20" s="154">
        <v>0</v>
      </c>
      <c r="D20" s="155">
        <v>0</v>
      </c>
      <c r="E20" s="155"/>
      <c r="F20" s="156">
        <f t="shared" si="0"/>
        <v>0</v>
      </c>
    </row>
    <row r="21" spans="1:6" x14ac:dyDescent="0.25">
      <c r="A21" s="170" t="s">
        <v>232</v>
      </c>
      <c r="B21" s="175" t="s">
        <v>31</v>
      </c>
      <c r="C21" s="154">
        <v>100</v>
      </c>
      <c r="D21" s="155">
        <v>480</v>
      </c>
      <c r="E21" s="155">
        <f>C21+D21</f>
        <v>580</v>
      </c>
      <c r="F21" s="156">
        <f t="shared" si="0"/>
        <v>1160</v>
      </c>
    </row>
    <row r="22" spans="1:6" x14ac:dyDescent="0.25">
      <c r="A22" s="152" t="s">
        <v>300</v>
      </c>
      <c r="B22" s="164" t="s">
        <v>32</v>
      </c>
      <c r="C22" s="154">
        <v>100</v>
      </c>
      <c r="D22" s="155">
        <v>0</v>
      </c>
      <c r="E22" s="155">
        <f>C22+D22</f>
        <v>100</v>
      </c>
      <c r="F22" s="156">
        <f t="shared" si="0"/>
        <v>200</v>
      </c>
    </row>
    <row r="23" spans="1:6" ht="24" customHeight="1" x14ac:dyDescent="0.25">
      <c r="A23" s="165"/>
      <c r="B23" s="166" t="s">
        <v>33</v>
      </c>
      <c r="C23" s="167">
        <f>C21+C22</f>
        <v>200</v>
      </c>
      <c r="D23" s="167">
        <f t="shared" ref="D23:E23" si="1">D21+D22</f>
        <v>480</v>
      </c>
      <c r="E23" s="167">
        <f t="shared" si="1"/>
        <v>680</v>
      </c>
      <c r="F23" s="156">
        <f t="shared" si="0"/>
        <v>1360</v>
      </c>
    </row>
    <row r="24" spans="1:6" hidden="1" x14ac:dyDescent="0.25">
      <c r="A24" s="160" t="s">
        <v>34</v>
      </c>
      <c r="B24" s="169" t="s">
        <v>35</v>
      </c>
      <c r="C24" s="154">
        <v>0</v>
      </c>
      <c r="D24" s="23"/>
      <c r="E24" s="23"/>
      <c r="F24" s="156">
        <f t="shared" si="0"/>
        <v>0</v>
      </c>
    </row>
    <row r="25" spans="1:6" hidden="1" x14ac:dyDescent="0.25">
      <c r="A25" s="170" t="s">
        <v>36</v>
      </c>
      <c r="B25" s="171" t="s">
        <v>37</v>
      </c>
      <c r="C25" s="154">
        <v>0</v>
      </c>
      <c r="D25" s="24">
        <v>0</v>
      </c>
      <c r="E25" s="24"/>
      <c r="F25" s="156">
        <f t="shared" si="0"/>
        <v>0</v>
      </c>
    </row>
    <row r="26" spans="1:6" hidden="1" x14ac:dyDescent="0.25">
      <c r="A26" s="172"/>
      <c r="B26" s="173" t="s">
        <v>38</v>
      </c>
      <c r="C26" s="167">
        <v>0</v>
      </c>
      <c r="D26" s="167">
        <v>0</v>
      </c>
      <c r="E26" s="168">
        <v>0</v>
      </c>
      <c r="F26" s="156">
        <f t="shared" si="0"/>
        <v>0</v>
      </c>
    </row>
    <row r="27" spans="1:6" hidden="1" x14ac:dyDescent="0.25">
      <c r="A27" s="160" t="s">
        <v>39</v>
      </c>
      <c r="B27" s="174" t="s">
        <v>40</v>
      </c>
      <c r="C27" s="154"/>
      <c r="D27" s="24"/>
      <c r="E27" s="24"/>
      <c r="F27" s="156">
        <f t="shared" si="0"/>
        <v>0</v>
      </c>
    </row>
    <row r="28" spans="1:6" hidden="1" x14ac:dyDescent="0.25">
      <c r="A28" s="170"/>
      <c r="B28" s="175"/>
      <c r="C28" s="154">
        <v>0</v>
      </c>
      <c r="D28" s="24">
        <v>0</v>
      </c>
      <c r="E28" s="24"/>
      <c r="F28" s="156">
        <f t="shared" si="0"/>
        <v>0</v>
      </c>
    </row>
    <row r="29" spans="1:6" hidden="1" x14ac:dyDescent="0.25">
      <c r="A29" s="176"/>
      <c r="B29" s="177" t="s">
        <v>41</v>
      </c>
      <c r="C29" s="178">
        <v>0</v>
      </c>
      <c r="D29" s="178">
        <v>0</v>
      </c>
      <c r="E29" s="179">
        <v>0</v>
      </c>
      <c r="F29" s="156">
        <f t="shared" si="0"/>
        <v>0</v>
      </c>
    </row>
    <row r="30" spans="1:6" hidden="1" x14ac:dyDescent="0.25">
      <c r="A30" s="180" t="s">
        <v>42</v>
      </c>
      <c r="B30" s="181" t="s">
        <v>43</v>
      </c>
      <c r="C30" s="154">
        <v>0</v>
      </c>
      <c r="D30" s="27">
        <v>0</v>
      </c>
      <c r="E30" s="27"/>
      <c r="F30" s="156">
        <f t="shared" si="0"/>
        <v>0</v>
      </c>
    </row>
    <row r="31" spans="1:6" hidden="1" x14ac:dyDescent="0.25">
      <c r="A31" s="170" t="s">
        <v>44</v>
      </c>
      <c r="B31" s="171" t="s">
        <v>45</v>
      </c>
      <c r="C31" s="154">
        <v>0</v>
      </c>
      <c r="D31" s="24">
        <v>0</v>
      </c>
      <c r="E31" s="24"/>
      <c r="F31" s="156">
        <f t="shared" si="0"/>
        <v>0</v>
      </c>
    </row>
    <row r="32" spans="1:6" hidden="1" x14ac:dyDescent="0.25">
      <c r="A32" s="172"/>
      <c r="B32" s="182" t="s">
        <v>46</v>
      </c>
      <c r="C32" s="167">
        <v>0</v>
      </c>
      <c r="D32" s="167">
        <v>0</v>
      </c>
      <c r="E32" s="168">
        <v>0</v>
      </c>
      <c r="F32" s="156">
        <f t="shared" si="0"/>
        <v>0</v>
      </c>
    </row>
    <row r="33" spans="1:6" ht="8.25" hidden="1" customHeight="1" x14ac:dyDescent="0.25">
      <c r="A33" s="183" t="s">
        <v>47</v>
      </c>
      <c r="B33" s="184" t="s">
        <v>48</v>
      </c>
      <c r="C33" s="154"/>
      <c r="D33" s="185">
        <v>0</v>
      </c>
      <c r="E33" s="185"/>
      <c r="F33" s="156">
        <f t="shared" si="0"/>
        <v>0</v>
      </c>
    </row>
    <row r="34" spans="1:6" x14ac:dyDescent="0.25">
      <c r="A34" s="170" t="s">
        <v>233</v>
      </c>
      <c r="B34" s="171" t="s">
        <v>50</v>
      </c>
      <c r="C34" s="154">
        <v>0</v>
      </c>
      <c r="D34" s="24">
        <v>779.87</v>
      </c>
      <c r="E34" s="24">
        <f>C34+D34</f>
        <v>779.87</v>
      </c>
      <c r="F34" s="156">
        <f t="shared" si="0"/>
        <v>1559.74</v>
      </c>
    </row>
    <row r="35" spans="1:6" hidden="1" x14ac:dyDescent="0.25">
      <c r="A35" s="170" t="s">
        <v>51</v>
      </c>
      <c r="B35" s="171" t="s">
        <v>52</v>
      </c>
      <c r="C35" s="154">
        <v>0</v>
      </c>
      <c r="D35" s="24">
        <v>0</v>
      </c>
      <c r="E35" s="24"/>
      <c r="F35" s="156">
        <f t="shared" si="0"/>
        <v>0</v>
      </c>
    </row>
    <row r="36" spans="1:6" ht="18" customHeight="1" x14ac:dyDescent="0.25">
      <c r="A36" s="186"/>
      <c r="B36" s="187" t="s">
        <v>53</v>
      </c>
      <c r="C36" s="167">
        <f>C34</f>
        <v>0</v>
      </c>
      <c r="D36" s="167">
        <f t="shared" ref="D36:E36" si="2">D34</f>
        <v>779.87</v>
      </c>
      <c r="E36" s="167">
        <f t="shared" si="2"/>
        <v>779.87</v>
      </c>
      <c r="F36" s="156">
        <f t="shared" si="0"/>
        <v>1559.74</v>
      </c>
    </row>
    <row r="37" spans="1:6" ht="38.25" hidden="1" x14ac:dyDescent="0.25">
      <c r="A37" s="188" t="s">
        <v>54</v>
      </c>
      <c r="B37" s="188" t="s">
        <v>55</v>
      </c>
      <c r="C37" s="154"/>
      <c r="D37" s="185">
        <v>0</v>
      </c>
      <c r="E37" s="185"/>
      <c r="F37" s="156">
        <f t="shared" si="0"/>
        <v>0</v>
      </c>
    </row>
    <row r="38" spans="1:6" hidden="1" x14ac:dyDescent="0.25">
      <c r="A38" s="175" t="s">
        <v>56</v>
      </c>
      <c r="B38" s="175" t="s">
        <v>50</v>
      </c>
      <c r="C38" s="154">
        <v>0</v>
      </c>
      <c r="D38" s="24">
        <v>0</v>
      </c>
      <c r="E38" s="24"/>
      <c r="F38" s="156">
        <f t="shared" si="0"/>
        <v>0</v>
      </c>
    </row>
    <row r="39" spans="1:6" hidden="1" x14ac:dyDescent="0.25">
      <c r="A39" s="175" t="s">
        <v>57</v>
      </c>
      <c r="B39" s="175" t="s">
        <v>58</v>
      </c>
      <c r="C39" s="154">
        <v>0</v>
      </c>
      <c r="D39" s="24">
        <v>0</v>
      </c>
      <c r="E39" s="24"/>
      <c r="F39" s="156">
        <f t="shared" si="0"/>
        <v>0</v>
      </c>
    </row>
    <row r="40" spans="1:6" hidden="1" x14ac:dyDescent="0.25">
      <c r="A40" s="189"/>
      <c r="B40" s="190" t="s">
        <v>59</v>
      </c>
      <c r="C40" s="167">
        <v>0</v>
      </c>
      <c r="D40" s="167">
        <v>0</v>
      </c>
      <c r="E40" s="168">
        <v>0</v>
      </c>
      <c r="F40" s="156">
        <f t="shared" si="0"/>
        <v>0</v>
      </c>
    </row>
    <row r="41" spans="1:6" x14ac:dyDescent="0.25">
      <c r="A41" s="191"/>
      <c r="B41" s="192" t="s">
        <v>60</v>
      </c>
      <c r="C41" s="193">
        <f>C23+C36</f>
        <v>200</v>
      </c>
      <c r="D41" s="193">
        <f t="shared" ref="D41:E41" si="3">D23+D36</f>
        <v>1259.8699999999999</v>
      </c>
      <c r="E41" s="193">
        <f t="shared" si="3"/>
        <v>1459.87</v>
      </c>
      <c r="F41" s="156">
        <f t="shared" si="0"/>
        <v>2919.74</v>
      </c>
    </row>
    <row r="42" spans="1:6" hidden="1" x14ac:dyDescent="0.25">
      <c r="A42" s="194">
        <v>2</v>
      </c>
      <c r="B42" s="195" t="s">
        <v>61</v>
      </c>
      <c r="C42" s="154"/>
      <c r="D42" s="185">
        <v>0</v>
      </c>
      <c r="E42" s="185"/>
      <c r="F42" s="156">
        <f t="shared" si="0"/>
        <v>0</v>
      </c>
    </row>
    <row r="43" spans="1:6" hidden="1" x14ac:dyDescent="0.25">
      <c r="A43" s="196" t="s">
        <v>62</v>
      </c>
      <c r="B43" s="175" t="s">
        <v>63</v>
      </c>
      <c r="C43" s="154"/>
      <c r="D43" s="155">
        <v>0</v>
      </c>
      <c r="E43" s="155"/>
      <c r="F43" s="156">
        <f t="shared" si="0"/>
        <v>0</v>
      </c>
    </row>
    <row r="44" spans="1:6" hidden="1" x14ac:dyDescent="0.25">
      <c r="A44" s="197" t="s">
        <v>64</v>
      </c>
      <c r="B44" s="198" t="s">
        <v>65</v>
      </c>
      <c r="C44" s="154">
        <v>0</v>
      </c>
      <c r="D44" s="33">
        <v>0</v>
      </c>
      <c r="E44" s="33"/>
      <c r="F44" s="156">
        <f t="shared" si="0"/>
        <v>0</v>
      </c>
    </row>
    <row r="45" spans="1:6" hidden="1" x14ac:dyDescent="0.25">
      <c r="A45" s="199"/>
      <c r="B45" s="200" t="s">
        <v>66</v>
      </c>
      <c r="C45" s="193">
        <v>0</v>
      </c>
      <c r="D45" s="193">
        <v>0</v>
      </c>
      <c r="E45" s="32"/>
      <c r="F45" s="156">
        <f t="shared" si="0"/>
        <v>0</v>
      </c>
    </row>
    <row r="46" spans="1:6" ht="51" hidden="1" x14ac:dyDescent="0.25">
      <c r="A46" s="201" t="s">
        <v>67</v>
      </c>
      <c r="B46" s="181" t="s">
        <v>68</v>
      </c>
      <c r="C46" s="154">
        <v>0</v>
      </c>
      <c r="D46" s="202">
        <v>0</v>
      </c>
      <c r="E46" s="202"/>
      <c r="F46" s="156">
        <f t="shared" si="0"/>
        <v>0</v>
      </c>
    </row>
    <row r="47" spans="1:6" x14ac:dyDescent="0.25">
      <c r="A47" s="203" t="s">
        <v>234</v>
      </c>
      <c r="B47" s="204" t="s">
        <v>69</v>
      </c>
      <c r="C47" s="154">
        <v>0</v>
      </c>
      <c r="D47" s="35">
        <v>0</v>
      </c>
      <c r="E47" s="35">
        <f>C47+D47</f>
        <v>0</v>
      </c>
      <c r="F47" s="156">
        <f t="shared" si="0"/>
        <v>0</v>
      </c>
    </row>
    <row r="48" spans="1:6" x14ac:dyDescent="0.25">
      <c r="A48" s="203" t="s">
        <v>235</v>
      </c>
      <c r="B48" s="205" t="s">
        <v>70</v>
      </c>
      <c r="C48" s="154">
        <v>0</v>
      </c>
      <c r="D48" s="35">
        <v>0</v>
      </c>
      <c r="E48" s="35">
        <f>C48+D48</f>
        <v>0</v>
      </c>
      <c r="F48" s="156">
        <f t="shared" si="0"/>
        <v>0</v>
      </c>
    </row>
    <row r="49" spans="1:6" hidden="1" x14ac:dyDescent="0.25">
      <c r="A49" s="203" t="s">
        <v>71</v>
      </c>
      <c r="B49" s="205" t="s">
        <v>72</v>
      </c>
      <c r="C49" s="154">
        <v>0</v>
      </c>
      <c r="D49" s="35">
        <v>0</v>
      </c>
      <c r="E49" s="35"/>
      <c r="F49" s="156">
        <f t="shared" si="0"/>
        <v>0</v>
      </c>
    </row>
    <row r="50" spans="1:6" x14ac:dyDescent="0.25">
      <c r="A50" s="206"/>
      <c r="B50" s="207" t="s">
        <v>73</v>
      </c>
      <c r="C50" s="193">
        <f>C47+C48</f>
        <v>0</v>
      </c>
      <c r="D50" s="193">
        <f t="shared" ref="D50:E50" si="4">D47+D48</f>
        <v>0</v>
      </c>
      <c r="E50" s="193">
        <f t="shared" si="4"/>
        <v>0</v>
      </c>
      <c r="F50" s="156">
        <f t="shared" si="0"/>
        <v>0</v>
      </c>
    </row>
    <row r="51" spans="1:6" x14ac:dyDescent="0.25">
      <c r="A51" s="208"/>
      <c r="B51" s="209" t="s">
        <v>74</v>
      </c>
      <c r="C51" s="193">
        <f>C41+C50</f>
        <v>200</v>
      </c>
      <c r="D51" s="193">
        <f t="shared" ref="D51:E51" si="5">D41+D50</f>
        <v>1259.8699999999999</v>
      </c>
      <c r="E51" s="193">
        <f t="shared" si="5"/>
        <v>1459.87</v>
      </c>
      <c r="F51" s="156">
        <f t="shared" si="0"/>
        <v>2919.74</v>
      </c>
    </row>
    <row r="52" spans="1:6" ht="15" hidden="1" customHeight="1" x14ac:dyDescent="0.25">
      <c r="F52" s="156">
        <f t="shared" si="0"/>
        <v>0</v>
      </c>
    </row>
    <row r="53" spans="1:6" ht="15" customHeight="1" x14ac:dyDescent="0.25">
      <c r="F53" s="156"/>
    </row>
    <row r="54" spans="1:6" ht="15" customHeight="1" x14ac:dyDescent="0.25">
      <c r="A54" s="342" t="s">
        <v>75</v>
      </c>
      <c r="B54" s="343"/>
      <c r="C54" s="343"/>
      <c r="D54" s="343"/>
      <c r="E54" s="343"/>
      <c r="F54" s="156">
        <v>1</v>
      </c>
    </row>
    <row r="55" spans="1:6" ht="25.5" x14ac:dyDescent="0.25">
      <c r="A55" s="210" t="s">
        <v>1</v>
      </c>
      <c r="B55" s="210" t="s">
        <v>2</v>
      </c>
      <c r="C55" s="211" t="s">
        <v>230</v>
      </c>
      <c r="D55" s="143" t="s">
        <v>298</v>
      </c>
      <c r="E55" s="143" t="s">
        <v>299</v>
      </c>
      <c r="F55" s="156">
        <v>1</v>
      </c>
    </row>
    <row r="56" spans="1:6" ht="51" hidden="1" x14ac:dyDescent="0.25">
      <c r="A56" s="212" t="s">
        <v>80</v>
      </c>
      <c r="B56" s="213" t="s">
        <v>81</v>
      </c>
      <c r="C56" s="154"/>
      <c r="D56" s="185"/>
      <c r="E56" s="185"/>
      <c r="F56" s="156">
        <f t="shared" si="0"/>
        <v>0</v>
      </c>
    </row>
    <row r="57" spans="1:6" hidden="1" x14ac:dyDescent="0.25">
      <c r="A57" s="214" t="s">
        <v>13</v>
      </c>
      <c r="B57" s="215" t="s">
        <v>82</v>
      </c>
      <c r="C57" s="154"/>
      <c r="D57" s="23">
        <v>0</v>
      </c>
      <c r="E57" s="23"/>
      <c r="F57" s="156">
        <f t="shared" si="0"/>
        <v>0</v>
      </c>
    </row>
    <row r="58" spans="1:6" x14ac:dyDescent="0.25">
      <c r="A58" s="216" t="s">
        <v>236</v>
      </c>
      <c r="B58" s="217" t="s">
        <v>83</v>
      </c>
      <c r="C58" s="154">
        <v>0</v>
      </c>
      <c r="D58" s="23">
        <v>0</v>
      </c>
      <c r="E58" s="23">
        <f>C58+D58</f>
        <v>0</v>
      </c>
      <c r="F58" s="156">
        <f t="shared" si="0"/>
        <v>0</v>
      </c>
    </row>
    <row r="59" spans="1:6" hidden="1" x14ac:dyDescent="0.25">
      <c r="A59" s="216" t="s">
        <v>84</v>
      </c>
      <c r="B59" s="184" t="s">
        <v>85</v>
      </c>
      <c r="C59" s="154">
        <v>0</v>
      </c>
      <c r="D59" s="23">
        <v>0</v>
      </c>
      <c r="E59" s="23"/>
      <c r="F59" s="156">
        <f t="shared" si="0"/>
        <v>0</v>
      </c>
    </row>
    <row r="60" spans="1:6" x14ac:dyDescent="0.25">
      <c r="A60" s="218"/>
      <c r="B60" s="219" t="s">
        <v>86</v>
      </c>
      <c r="C60" s="167">
        <f>C58</f>
        <v>0</v>
      </c>
      <c r="D60" s="167">
        <f>D58</f>
        <v>0</v>
      </c>
      <c r="E60" s="167">
        <f t="shared" ref="E60" si="6">E58</f>
        <v>0</v>
      </c>
      <c r="F60" s="156">
        <f t="shared" si="0"/>
        <v>0</v>
      </c>
    </row>
    <row r="61" spans="1:6" hidden="1" x14ac:dyDescent="0.25">
      <c r="A61" s="220" t="s">
        <v>87</v>
      </c>
      <c r="B61" s="169" t="s">
        <v>88</v>
      </c>
      <c r="C61" s="154"/>
      <c r="D61" s="202">
        <v>0</v>
      </c>
      <c r="E61" s="202"/>
      <c r="F61" s="156">
        <f t="shared" si="0"/>
        <v>0</v>
      </c>
    </row>
    <row r="62" spans="1:6" x14ac:dyDescent="0.25">
      <c r="A62" s="216" t="s">
        <v>237</v>
      </c>
      <c r="B62" s="221" t="s">
        <v>229</v>
      </c>
      <c r="C62" s="154">
        <v>0</v>
      </c>
      <c r="D62" s="23">
        <v>0</v>
      </c>
      <c r="E62" s="23">
        <f>C62+D62</f>
        <v>0</v>
      </c>
      <c r="F62" s="156">
        <f t="shared" si="0"/>
        <v>0</v>
      </c>
    </row>
    <row r="63" spans="1:6" x14ac:dyDescent="0.25">
      <c r="A63" s="216" t="s">
        <v>238</v>
      </c>
      <c r="B63" s="205" t="s">
        <v>90</v>
      </c>
      <c r="C63" s="154">
        <v>0</v>
      </c>
      <c r="D63" s="23">
        <v>0</v>
      </c>
      <c r="E63" s="23">
        <f t="shared" ref="E63:E66" si="7">C63+D63</f>
        <v>0</v>
      </c>
      <c r="F63" s="156">
        <f t="shared" si="0"/>
        <v>0</v>
      </c>
    </row>
    <row r="64" spans="1:6" x14ac:dyDescent="0.25">
      <c r="A64" s="216" t="s">
        <v>239</v>
      </c>
      <c r="B64" s="205" t="s">
        <v>91</v>
      </c>
      <c r="C64" s="154">
        <v>23.84</v>
      </c>
      <c r="D64" s="23">
        <v>0</v>
      </c>
      <c r="E64" s="23">
        <f t="shared" si="7"/>
        <v>23.84</v>
      </c>
      <c r="F64" s="156">
        <f t="shared" si="0"/>
        <v>47.68</v>
      </c>
    </row>
    <row r="65" spans="1:6" x14ac:dyDescent="0.25">
      <c r="A65" s="216" t="s">
        <v>240</v>
      </c>
      <c r="B65" s="205" t="s">
        <v>92</v>
      </c>
      <c r="C65" s="154">
        <v>0</v>
      </c>
      <c r="D65" s="23">
        <v>0</v>
      </c>
      <c r="E65" s="23">
        <f t="shared" si="7"/>
        <v>0</v>
      </c>
      <c r="F65" s="156">
        <f t="shared" si="0"/>
        <v>0</v>
      </c>
    </row>
    <row r="66" spans="1:6" x14ac:dyDescent="0.25">
      <c r="A66" s="216" t="s">
        <v>93</v>
      </c>
      <c r="B66" s="205" t="s">
        <v>94</v>
      </c>
      <c r="C66" s="154">
        <v>0</v>
      </c>
      <c r="D66" s="23">
        <v>0</v>
      </c>
      <c r="E66" s="23">
        <f t="shared" si="7"/>
        <v>0</v>
      </c>
      <c r="F66" s="156">
        <f t="shared" si="0"/>
        <v>0</v>
      </c>
    </row>
    <row r="67" spans="1:6" x14ac:dyDescent="0.25">
      <c r="A67" s="218"/>
      <c r="B67" s="222" t="s">
        <v>95</v>
      </c>
      <c r="C67" s="167">
        <f>SUM(C62:C66)</f>
        <v>23.84</v>
      </c>
      <c r="D67" s="167">
        <f t="shared" ref="D67:E67" si="8">SUM(D62:D66)</f>
        <v>0</v>
      </c>
      <c r="E67" s="167">
        <f t="shared" si="8"/>
        <v>23.84</v>
      </c>
      <c r="F67" s="156">
        <f t="shared" si="0"/>
        <v>47.68</v>
      </c>
    </row>
    <row r="68" spans="1:6" x14ac:dyDescent="0.25">
      <c r="A68" s="220" t="s">
        <v>255</v>
      </c>
      <c r="B68" s="181" t="s">
        <v>96</v>
      </c>
      <c r="C68" s="154"/>
      <c r="D68" s="202"/>
      <c r="E68" s="202"/>
      <c r="F68" s="156">
        <f t="shared" si="0"/>
        <v>0</v>
      </c>
    </row>
    <row r="69" spans="1:6" x14ac:dyDescent="0.25">
      <c r="A69" s="216" t="s">
        <v>254</v>
      </c>
      <c r="B69" s="223" t="s">
        <v>97</v>
      </c>
      <c r="C69" s="154">
        <v>0</v>
      </c>
      <c r="D69" s="35">
        <v>0</v>
      </c>
      <c r="E69" s="35">
        <f>C69+D69</f>
        <v>0</v>
      </c>
      <c r="F69" s="156">
        <f t="shared" si="0"/>
        <v>0</v>
      </c>
    </row>
    <row r="70" spans="1:6" x14ac:dyDescent="0.25">
      <c r="A70" s="216" t="s">
        <v>241</v>
      </c>
      <c r="B70" s="223" t="s">
        <v>98</v>
      </c>
      <c r="C70" s="154">
        <v>0</v>
      </c>
      <c r="D70" s="35">
        <v>0</v>
      </c>
      <c r="E70" s="35">
        <f>C70+D70</f>
        <v>0</v>
      </c>
      <c r="F70" s="156">
        <f t="shared" si="0"/>
        <v>0</v>
      </c>
    </row>
    <row r="71" spans="1:6" x14ac:dyDescent="0.25">
      <c r="A71" s="216" t="s">
        <v>242</v>
      </c>
      <c r="B71" s="223" t="s">
        <v>99</v>
      </c>
      <c r="C71" s="154">
        <v>3492.03</v>
      </c>
      <c r="D71" s="35"/>
      <c r="E71" s="35">
        <f t="shared" ref="E71:E72" si="9">C71+D71</f>
        <v>3492.03</v>
      </c>
      <c r="F71" s="156">
        <f t="shared" si="0"/>
        <v>6984.06</v>
      </c>
    </row>
    <row r="72" spans="1:6" x14ac:dyDescent="0.25">
      <c r="A72" s="216" t="s">
        <v>243</v>
      </c>
      <c r="B72" s="171" t="s">
        <v>100</v>
      </c>
      <c r="C72" s="154">
        <v>0</v>
      </c>
      <c r="D72" s="35">
        <v>0</v>
      </c>
      <c r="E72" s="35">
        <f t="shared" si="9"/>
        <v>0</v>
      </c>
      <c r="F72" s="156">
        <f t="shared" si="0"/>
        <v>0</v>
      </c>
    </row>
    <row r="73" spans="1:6" hidden="1" x14ac:dyDescent="0.25">
      <c r="A73" s="216" t="s">
        <v>101</v>
      </c>
      <c r="B73" s="205" t="s">
        <v>102</v>
      </c>
      <c r="C73" s="154">
        <v>0</v>
      </c>
      <c r="D73" s="35">
        <v>0</v>
      </c>
      <c r="E73" s="35"/>
      <c r="F73" s="156">
        <f t="shared" si="0"/>
        <v>0</v>
      </c>
    </row>
    <row r="74" spans="1:6" x14ac:dyDescent="0.25">
      <c r="A74" s="216" t="s">
        <v>244</v>
      </c>
      <c r="B74" s="205" t="s">
        <v>103</v>
      </c>
      <c r="C74" s="154">
        <v>0</v>
      </c>
      <c r="D74" s="35">
        <v>0</v>
      </c>
      <c r="E74" s="35">
        <f>C74+D74</f>
        <v>0</v>
      </c>
      <c r="F74" s="156">
        <f t="shared" si="0"/>
        <v>0</v>
      </c>
    </row>
    <row r="75" spans="1:6" x14ac:dyDescent="0.25">
      <c r="A75" s="216" t="s">
        <v>256</v>
      </c>
      <c r="B75" s="205" t="s">
        <v>104</v>
      </c>
      <c r="C75" s="154">
        <v>257.74</v>
      </c>
      <c r="D75" s="35">
        <v>0</v>
      </c>
      <c r="E75" s="35">
        <f t="shared" ref="E75:E77" si="10">C75+D75</f>
        <v>257.74</v>
      </c>
      <c r="F75" s="156">
        <f t="shared" ref="F75:F122" si="11">+C75+D75+E75</f>
        <v>515.48</v>
      </c>
    </row>
    <row r="76" spans="1:6" hidden="1" x14ac:dyDescent="0.25">
      <c r="A76" s="216" t="s">
        <v>105</v>
      </c>
      <c r="B76" s="224" t="s">
        <v>106</v>
      </c>
      <c r="C76" s="154">
        <v>0</v>
      </c>
      <c r="D76" s="42">
        <v>0</v>
      </c>
      <c r="E76" s="35">
        <f t="shared" si="10"/>
        <v>0</v>
      </c>
      <c r="F76" s="156">
        <f t="shared" si="11"/>
        <v>0</v>
      </c>
    </row>
    <row r="77" spans="1:6" hidden="1" x14ac:dyDescent="0.25">
      <c r="A77" s="216" t="s">
        <v>107</v>
      </c>
      <c r="B77" s="205" t="s">
        <v>108</v>
      </c>
      <c r="C77" s="154">
        <v>0</v>
      </c>
      <c r="D77" s="35">
        <v>0</v>
      </c>
      <c r="E77" s="35">
        <f t="shared" si="10"/>
        <v>0</v>
      </c>
      <c r="F77" s="156">
        <f t="shared" si="11"/>
        <v>0</v>
      </c>
    </row>
    <row r="78" spans="1:6" x14ac:dyDescent="0.25">
      <c r="A78" s="216" t="s">
        <v>245</v>
      </c>
      <c r="B78" s="205" t="s">
        <v>109</v>
      </c>
      <c r="C78" s="154">
        <v>0</v>
      </c>
      <c r="D78" s="35">
        <v>0</v>
      </c>
      <c r="E78" s="35">
        <f>C78+D78</f>
        <v>0</v>
      </c>
      <c r="F78" s="156">
        <f t="shared" si="11"/>
        <v>0</v>
      </c>
    </row>
    <row r="79" spans="1:6" hidden="1" x14ac:dyDescent="0.25">
      <c r="A79" s="216" t="s">
        <v>110</v>
      </c>
      <c r="B79" s="205" t="s">
        <v>111</v>
      </c>
      <c r="C79" s="154">
        <v>0</v>
      </c>
      <c r="D79" s="35">
        <v>0</v>
      </c>
      <c r="E79" s="35"/>
      <c r="F79" s="156">
        <f t="shared" si="11"/>
        <v>0</v>
      </c>
    </row>
    <row r="80" spans="1:6" hidden="1" x14ac:dyDescent="0.25">
      <c r="A80" s="216" t="s">
        <v>112</v>
      </c>
      <c r="B80" s="205" t="s">
        <v>113</v>
      </c>
      <c r="C80" s="154">
        <v>0</v>
      </c>
      <c r="D80" s="35">
        <v>0</v>
      </c>
      <c r="E80" s="35"/>
      <c r="F80" s="156">
        <f t="shared" si="11"/>
        <v>0</v>
      </c>
    </row>
    <row r="81" spans="1:6" x14ac:dyDescent="0.25">
      <c r="A81" s="216" t="s">
        <v>246</v>
      </c>
      <c r="B81" s="205" t="s">
        <v>114</v>
      </c>
      <c r="C81" s="154">
        <v>130.41999999999999</v>
      </c>
      <c r="D81" s="35">
        <v>0</v>
      </c>
      <c r="E81" s="35">
        <f t="shared" ref="E81:E85" si="12">C81+D81</f>
        <v>130.41999999999999</v>
      </c>
      <c r="F81" s="156">
        <f t="shared" si="11"/>
        <v>260.83999999999997</v>
      </c>
    </row>
    <row r="82" spans="1:6" x14ac:dyDescent="0.25">
      <c r="A82" s="225" t="s">
        <v>247</v>
      </c>
      <c r="B82" s="226" t="s">
        <v>115</v>
      </c>
      <c r="C82" s="154">
        <v>38.43</v>
      </c>
      <c r="D82" s="35">
        <v>0</v>
      </c>
      <c r="E82" s="35">
        <f t="shared" si="12"/>
        <v>38.43</v>
      </c>
      <c r="F82" s="156">
        <f t="shared" si="11"/>
        <v>76.86</v>
      </c>
    </row>
    <row r="83" spans="1:6" hidden="1" x14ac:dyDescent="0.25">
      <c r="A83" s="216" t="s">
        <v>116</v>
      </c>
      <c r="B83" s="227" t="s">
        <v>117</v>
      </c>
      <c r="C83" s="154">
        <v>0</v>
      </c>
      <c r="D83" s="35">
        <v>0</v>
      </c>
      <c r="E83" s="35"/>
      <c r="F83" s="156">
        <f t="shared" si="11"/>
        <v>0</v>
      </c>
    </row>
    <row r="84" spans="1:6" x14ac:dyDescent="0.25">
      <c r="A84" s="216" t="s">
        <v>258</v>
      </c>
      <c r="B84" s="205" t="s">
        <v>257</v>
      </c>
      <c r="C84" s="154">
        <v>0</v>
      </c>
      <c r="D84" s="35">
        <v>0</v>
      </c>
      <c r="E84" s="35">
        <f t="shared" si="12"/>
        <v>0</v>
      </c>
      <c r="F84" s="156">
        <f t="shared" si="11"/>
        <v>0</v>
      </c>
    </row>
    <row r="85" spans="1:6" x14ac:dyDescent="0.25">
      <c r="A85" s="216" t="s">
        <v>259</v>
      </c>
      <c r="B85" s="227" t="s">
        <v>201</v>
      </c>
      <c r="C85" s="154">
        <v>1562</v>
      </c>
      <c r="D85" s="35">
        <v>0</v>
      </c>
      <c r="E85" s="35">
        <f t="shared" si="12"/>
        <v>1562</v>
      </c>
      <c r="F85" s="156">
        <f t="shared" si="11"/>
        <v>3124</v>
      </c>
    </row>
    <row r="86" spans="1:6" hidden="1" x14ac:dyDescent="0.25">
      <c r="A86" s="216" t="s">
        <v>260</v>
      </c>
      <c r="B86" s="227" t="s">
        <v>118</v>
      </c>
      <c r="C86" s="154">
        <v>0</v>
      </c>
      <c r="D86" s="35">
        <v>0</v>
      </c>
      <c r="E86" s="35"/>
      <c r="F86" s="156">
        <f t="shared" si="11"/>
        <v>0</v>
      </c>
    </row>
    <row r="87" spans="1:6" x14ac:dyDescent="0.25">
      <c r="A87" s="218"/>
      <c r="B87" s="222" t="s">
        <v>119</v>
      </c>
      <c r="C87" s="167">
        <f>SUM(C69:C85)</f>
        <v>5480.6200000000008</v>
      </c>
      <c r="D87" s="167">
        <f>SUM(D69:D85)</f>
        <v>0</v>
      </c>
      <c r="E87" s="167">
        <f>SUM(E69:E85)</f>
        <v>5480.6200000000008</v>
      </c>
      <c r="F87" s="156">
        <f t="shared" si="11"/>
        <v>10961.240000000002</v>
      </c>
    </row>
    <row r="88" spans="1:6" ht="25.5" hidden="1" x14ac:dyDescent="0.25">
      <c r="A88" s="220" t="s">
        <v>39</v>
      </c>
      <c r="B88" s="181" t="s">
        <v>120</v>
      </c>
      <c r="C88" s="154"/>
      <c r="D88" s="228"/>
      <c r="E88" s="228"/>
      <c r="F88" s="156">
        <f t="shared" si="11"/>
        <v>0</v>
      </c>
    </row>
    <row r="89" spans="1:6" hidden="1" x14ac:dyDescent="0.25">
      <c r="A89" s="216" t="s">
        <v>121</v>
      </c>
      <c r="B89" s="205" t="s">
        <v>122</v>
      </c>
      <c r="C89" s="154">
        <v>0</v>
      </c>
      <c r="D89" s="35">
        <v>0</v>
      </c>
      <c r="E89" s="35"/>
      <c r="F89" s="156">
        <f t="shared" si="11"/>
        <v>0</v>
      </c>
    </row>
    <row r="90" spans="1:6" x14ac:dyDescent="0.25">
      <c r="A90" s="216" t="s">
        <v>248</v>
      </c>
      <c r="B90" s="184" t="s">
        <v>123</v>
      </c>
      <c r="C90" s="154">
        <v>255.25</v>
      </c>
      <c r="D90" s="23">
        <v>0</v>
      </c>
      <c r="E90" s="23">
        <f>C90+D90</f>
        <v>255.25</v>
      </c>
      <c r="F90" s="156">
        <f t="shared" si="11"/>
        <v>510.5</v>
      </c>
    </row>
    <row r="91" spans="1:6" x14ac:dyDescent="0.25">
      <c r="A91" s="218"/>
      <c r="B91" s="219" t="s">
        <v>124</v>
      </c>
      <c r="C91" s="167">
        <f>C90</f>
        <v>255.25</v>
      </c>
      <c r="D91" s="167">
        <f t="shared" ref="D91:E91" si="13">D90</f>
        <v>0</v>
      </c>
      <c r="E91" s="167">
        <f t="shared" si="13"/>
        <v>255.25</v>
      </c>
      <c r="F91" s="156">
        <f t="shared" si="11"/>
        <v>510.5</v>
      </c>
    </row>
    <row r="92" spans="1:6" ht="38.25" hidden="1" x14ac:dyDescent="0.25">
      <c r="A92" s="220" t="s">
        <v>125</v>
      </c>
      <c r="B92" s="181" t="s">
        <v>126</v>
      </c>
      <c r="C92" s="154"/>
      <c r="D92" s="228"/>
      <c r="E92" s="228"/>
      <c r="F92" s="156">
        <f t="shared" si="11"/>
        <v>0</v>
      </c>
    </row>
    <row r="93" spans="1:6" x14ac:dyDescent="0.25">
      <c r="A93" s="216" t="s">
        <v>303</v>
      </c>
      <c r="B93" s="229" t="s">
        <v>127</v>
      </c>
      <c r="C93" s="154">
        <v>0</v>
      </c>
      <c r="D93" s="23">
        <v>0</v>
      </c>
      <c r="E93" s="23">
        <f>C93+D93</f>
        <v>0</v>
      </c>
      <c r="F93" s="156">
        <f t="shared" si="11"/>
        <v>0</v>
      </c>
    </row>
    <row r="94" spans="1:6" x14ac:dyDescent="0.25">
      <c r="A94" s="216" t="s">
        <v>249</v>
      </c>
      <c r="B94" s="205" t="s">
        <v>128</v>
      </c>
      <c r="C94" s="154">
        <v>15429.62</v>
      </c>
      <c r="D94" s="23">
        <v>0</v>
      </c>
      <c r="E94" s="23">
        <f>C94+D94</f>
        <v>15429.62</v>
      </c>
      <c r="F94" s="156">
        <f t="shared" si="11"/>
        <v>30859.24</v>
      </c>
    </row>
    <row r="95" spans="1:6" x14ac:dyDescent="0.25">
      <c r="A95" s="218"/>
      <c r="B95" s="222" t="s">
        <v>129</v>
      </c>
      <c r="C95" s="167">
        <f>C94+C93</f>
        <v>15429.62</v>
      </c>
      <c r="D95" s="167">
        <f t="shared" ref="D95:E95" si="14">D94+D93</f>
        <v>0</v>
      </c>
      <c r="E95" s="167">
        <f t="shared" si="14"/>
        <v>15429.62</v>
      </c>
      <c r="F95" s="156">
        <f t="shared" si="11"/>
        <v>30859.24</v>
      </c>
    </row>
    <row r="96" spans="1:6" ht="25.5" hidden="1" x14ac:dyDescent="0.25">
      <c r="A96" s="230" t="s">
        <v>130</v>
      </c>
      <c r="B96" s="231" t="s">
        <v>131</v>
      </c>
      <c r="C96" s="154"/>
      <c r="D96" s="185"/>
      <c r="E96" s="185"/>
      <c r="F96" s="156">
        <f t="shared" si="11"/>
        <v>0</v>
      </c>
    </row>
    <row r="97" spans="1:6" x14ac:dyDescent="0.25">
      <c r="A97" s="203" t="s">
        <v>250</v>
      </c>
      <c r="B97" s="203" t="s">
        <v>132</v>
      </c>
      <c r="C97" s="154">
        <v>97.35</v>
      </c>
      <c r="D97" s="33">
        <v>0</v>
      </c>
      <c r="E97" s="33">
        <f>C97+D97</f>
        <v>97.35</v>
      </c>
      <c r="F97" s="156">
        <f t="shared" si="11"/>
        <v>194.7</v>
      </c>
    </row>
    <row r="98" spans="1:6" x14ac:dyDescent="0.25">
      <c r="A98" s="218"/>
      <c r="B98" s="222" t="s">
        <v>133</v>
      </c>
      <c r="C98" s="167">
        <f>C97</f>
        <v>97.35</v>
      </c>
      <c r="D98" s="167">
        <f t="shared" ref="D98:E98" si="15">D97</f>
        <v>0</v>
      </c>
      <c r="E98" s="167">
        <f t="shared" si="15"/>
        <v>97.35</v>
      </c>
      <c r="F98" s="156">
        <f t="shared" si="11"/>
        <v>194.7</v>
      </c>
    </row>
    <row r="99" spans="1:6" ht="25.5" hidden="1" x14ac:dyDescent="0.25">
      <c r="A99" s="232" t="s">
        <v>134</v>
      </c>
      <c r="B99" s="184" t="s">
        <v>135</v>
      </c>
      <c r="C99" s="154"/>
      <c r="D99" s="233"/>
      <c r="E99" s="233"/>
      <c r="F99" s="156">
        <f t="shared" si="11"/>
        <v>0</v>
      </c>
    </row>
    <row r="100" spans="1:6" x14ac:dyDescent="0.25">
      <c r="A100" s="203" t="s">
        <v>304</v>
      </c>
      <c r="B100" s="184" t="s">
        <v>136</v>
      </c>
      <c r="C100" s="154">
        <v>623.16999999999996</v>
      </c>
      <c r="D100" s="27">
        <v>0</v>
      </c>
      <c r="E100" s="27">
        <f>C100+D100</f>
        <v>623.16999999999996</v>
      </c>
      <c r="F100" s="156">
        <f t="shared" si="11"/>
        <v>1246.3399999999999</v>
      </c>
    </row>
    <row r="101" spans="1:6" x14ac:dyDescent="0.25">
      <c r="A101" s="218"/>
      <c r="B101" s="219" t="s">
        <v>137</v>
      </c>
      <c r="C101" s="167">
        <f>C100</f>
        <v>623.16999999999996</v>
      </c>
      <c r="D101" s="167">
        <f t="shared" ref="D101:E101" si="16">D100</f>
        <v>0</v>
      </c>
      <c r="E101" s="167">
        <f t="shared" si="16"/>
        <v>623.16999999999996</v>
      </c>
      <c r="F101" s="156">
        <f t="shared" si="11"/>
        <v>1246.3399999999999</v>
      </c>
    </row>
    <row r="102" spans="1:6" x14ac:dyDescent="0.25">
      <c r="A102" s="280" t="s">
        <v>251</v>
      </c>
      <c r="B102" s="184" t="s">
        <v>252</v>
      </c>
      <c r="C102" s="154">
        <v>0</v>
      </c>
      <c r="D102" s="154">
        <v>0</v>
      </c>
      <c r="E102" s="154">
        <v>0</v>
      </c>
      <c r="F102" s="156"/>
    </row>
    <row r="103" spans="1:6" ht="14.25" customHeight="1" x14ac:dyDescent="0.25">
      <c r="A103" s="282"/>
      <c r="B103" s="283" t="s">
        <v>253</v>
      </c>
      <c r="C103" s="281">
        <f>C102</f>
        <v>0</v>
      </c>
      <c r="D103" s="281">
        <f t="shared" ref="D103:E103" si="17">D102</f>
        <v>0</v>
      </c>
      <c r="E103" s="281">
        <f t="shared" si="17"/>
        <v>0</v>
      </c>
      <c r="F103" s="156">
        <f t="shared" si="11"/>
        <v>0</v>
      </c>
    </row>
    <row r="104" spans="1:6" x14ac:dyDescent="0.25">
      <c r="A104" s="199"/>
      <c r="B104" s="285" t="s">
        <v>138</v>
      </c>
      <c r="C104" s="193">
        <f>C60+C67+C87+C91+C95+C98+C101+C103</f>
        <v>21909.85</v>
      </c>
      <c r="D104" s="193">
        <f>D60+D67+D87+D91+D95+D98+D101+D103</f>
        <v>0</v>
      </c>
      <c r="E104" s="193">
        <f>E60+E67+E87+E91+E95+E98+E101+E103</f>
        <v>21909.85</v>
      </c>
      <c r="F104" s="156">
        <f t="shared" si="11"/>
        <v>43819.7</v>
      </c>
    </row>
    <row r="105" spans="1:6" hidden="1" x14ac:dyDescent="0.25">
      <c r="A105" s="234">
        <v>2</v>
      </c>
      <c r="B105" s="235" t="s">
        <v>139</v>
      </c>
      <c r="C105" s="154">
        <v>0</v>
      </c>
      <c r="D105" s="27"/>
      <c r="E105" s="27"/>
      <c r="F105" s="156">
        <f t="shared" si="11"/>
        <v>0</v>
      </c>
    </row>
    <row r="106" spans="1:6" ht="25.5" x14ac:dyDescent="0.25">
      <c r="A106" s="236" t="s">
        <v>140</v>
      </c>
      <c r="B106" s="237" t="s">
        <v>141</v>
      </c>
      <c r="C106" s="154">
        <v>0</v>
      </c>
      <c r="D106" s="27"/>
      <c r="E106" s="27"/>
      <c r="F106" s="156">
        <f t="shared" si="11"/>
        <v>0</v>
      </c>
    </row>
    <row r="107" spans="1:6" hidden="1" x14ac:dyDescent="0.25">
      <c r="A107" s="284" t="s">
        <v>142</v>
      </c>
      <c r="B107" s="284" t="s">
        <v>143</v>
      </c>
      <c r="C107" s="154">
        <v>0</v>
      </c>
      <c r="D107" s="27">
        <v>0</v>
      </c>
      <c r="E107" s="27"/>
      <c r="F107" s="156">
        <f t="shared" si="11"/>
        <v>0</v>
      </c>
    </row>
    <row r="108" spans="1:6" x14ac:dyDescent="0.25">
      <c r="A108" s="238" t="s">
        <v>301</v>
      </c>
      <c r="B108" s="238" t="s">
        <v>145</v>
      </c>
      <c r="C108" s="154">
        <v>2440</v>
      </c>
      <c r="D108" s="27">
        <v>0</v>
      </c>
      <c r="E108" s="27">
        <f>C108+D108</f>
        <v>2440</v>
      </c>
      <c r="F108" s="156">
        <f t="shared" si="11"/>
        <v>4880</v>
      </c>
    </row>
    <row r="109" spans="1:6" x14ac:dyDescent="0.25">
      <c r="A109" s="239" t="s">
        <v>302</v>
      </c>
      <c r="B109" s="238" t="s">
        <v>144</v>
      </c>
      <c r="C109" s="154">
        <v>0</v>
      </c>
      <c r="D109" s="27">
        <v>0</v>
      </c>
      <c r="E109" s="27">
        <f>C109+D109</f>
        <v>0</v>
      </c>
      <c r="F109" s="156">
        <f t="shared" si="11"/>
        <v>0</v>
      </c>
    </row>
    <row r="110" spans="1:6" x14ac:dyDescent="0.25">
      <c r="A110" s="240"/>
      <c r="B110" s="241" t="s">
        <v>146</v>
      </c>
      <c r="C110" s="167">
        <f t="shared" ref="C110:D110" si="18">C108+C109</f>
        <v>2440</v>
      </c>
      <c r="D110" s="167">
        <f t="shared" si="18"/>
        <v>0</v>
      </c>
      <c r="E110" s="167">
        <f>E108+E109</f>
        <v>2440</v>
      </c>
      <c r="F110" s="156">
        <f t="shared" si="11"/>
        <v>4880</v>
      </c>
    </row>
    <row r="111" spans="1:6" ht="25.5" hidden="1" x14ac:dyDescent="0.25">
      <c r="A111" s="242" t="s">
        <v>147</v>
      </c>
      <c r="B111" s="226" t="s">
        <v>148</v>
      </c>
      <c r="C111" s="154"/>
      <c r="D111" s="155"/>
      <c r="E111" s="155"/>
      <c r="F111" s="156">
        <f t="shared" si="11"/>
        <v>0</v>
      </c>
    </row>
    <row r="112" spans="1:6" hidden="1" x14ac:dyDescent="0.25">
      <c r="A112" s="243" t="s">
        <v>149</v>
      </c>
      <c r="B112" s="181" t="s">
        <v>150</v>
      </c>
      <c r="C112" s="154">
        <v>0</v>
      </c>
      <c r="D112" s="33">
        <v>0</v>
      </c>
      <c r="E112" s="33"/>
      <c r="F112" s="156">
        <f t="shared" si="11"/>
        <v>0</v>
      </c>
    </row>
    <row r="113" spans="1:6" ht="25.5" hidden="1" x14ac:dyDescent="0.25">
      <c r="A113" s="240"/>
      <c r="B113" s="241" t="s">
        <v>151</v>
      </c>
      <c r="C113" s="167">
        <v>0</v>
      </c>
      <c r="D113" s="43">
        <v>0</v>
      </c>
      <c r="E113" s="43">
        <v>0</v>
      </c>
      <c r="F113" s="156">
        <f t="shared" si="11"/>
        <v>0</v>
      </c>
    </row>
    <row r="114" spans="1:6" x14ac:dyDescent="0.25">
      <c r="A114" s="191"/>
      <c r="B114" s="192" t="s">
        <v>152</v>
      </c>
      <c r="C114" s="193">
        <f>C110</f>
        <v>2440</v>
      </c>
      <c r="D114" s="193">
        <f t="shared" ref="D114:E114" si="19">D110</f>
        <v>0</v>
      </c>
      <c r="E114" s="193">
        <f t="shared" si="19"/>
        <v>2440</v>
      </c>
      <c r="F114" s="156">
        <f t="shared" si="11"/>
        <v>4880</v>
      </c>
    </row>
    <row r="115" spans="1:6" hidden="1" x14ac:dyDescent="0.25">
      <c r="A115" s="157">
        <v>3</v>
      </c>
      <c r="B115" s="331" t="s">
        <v>153</v>
      </c>
      <c r="C115" s="154"/>
      <c r="D115" s="202"/>
      <c r="E115" s="202"/>
      <c r="F115" s="156">
        <f t="shared" si="11"/>
        <v>0</v>
      </c>
    </row>
    <row r="116" spans="1:6" x14ac:dyDescent="0.25">
      <c r="A116" s="203" t="s">
        <v>261</v>
      </c>
      <c r="B116" s="223" t="s">
        <v>154</v>
      </c>
      <c r="C116" s="154">
        <v>1250.82</v>
      </c>
      <c r="D116" s="35">
        <v>0</v>
      </c>
      <c r="E116" s="35">
        <f>C116+D116</f>
        <v>1250.82</v>
      </c>
      <c r="F116" s="156">
        <f t="shared" si="11"/>
        <v>2501.64</v>
      </c>
    </row>
    <row r="117" spans="1:6" x14ac:dyDescent="0.25">
      <c r="A117" s="286" t="s">
        <v>305</v>
      </c>
      <c r="B117" s="203" t="s">
        <v>285</v>
      </c>
      <c r="C117" s="154">
        <v>8305.4500000000007</v>
      </c>
      <c r="D117" s="35">
        <v>0</v>
      </c>
      <c r="E117" s="35">
        <f>C117+D117</f>
        <v>8305.4500000000007</v>
      </c>
      <c r="F117" s="156"/>
    </row>
    <row r="118" spans="1:6" x14ac:dyDescent="0.25">
      <c r="A118" s="286" t="s">
        <v>262</v>
      </c>
      <c r="B118" s="332" t="s">
        <v>72</v>
      </c>
      <c r="C118" s="154">
        <v>847.27</v>
      </c>
      <c r="D118" s="35">
        <v>0</v>
      </c>
      <c r="E118" s="35">
        <f t="shared" ref="E118:E120" si="20">C118+D118</f>
        <v>847.27</v>
      </c>
      <c r="F118" s="156">
        <f t="shared" si="11"/>
        <v>1694.54</v>
      </c>
    </row>
    <row r="119" spans="1:6" hidden="1" x14ac:dyDescent="0.25">
      <c r="A119" s="286" t="s">
        <v>263</v>
      </c>
      <c r="B119" s="287" t="s">
        <v>70</v>
      </c>
      <c r="C119" s="154"/>
      <c r="D119" s="35"/>
      <c r="E119" s="35">
        <f t="shared" si="20"/>
        <v>0</v>
      </c>
      <c r="F119" s="156"/>
    </row>
    <row r="120" spans="1:6" hidden="1" x14ac:dyDescent="0.25">
      <c r="A120" s="286" t="s">
        <v>264</v>
      </c>
      <c r="B120" s="287" t="s">
        <v>168</v>
      </c>
      <c r="C120" s="154">
        <v>0</v>
      </c>
      <c r="D120" s="35">
        <v>0</v>
      </c>
      <c r="E120" s="35">
        <f t="shared" si="20"/>
        <v>0</v>
      </c>
      <c r="F120" s="156">
        <f t="shared" si="11"/>
        <v>0</v>
      </c>
    </row>
    <row r="121" spans="1:6" x14ac:dyDescent="0.25">
      <c r="A121" s="199"/>
      <c r="B121" s="285" t="s">
        <v>73</v>
      </c>
      <c r="C121" s="193">
        <f t="shared" ref="C121:D121" si="21">C116+C117+C118</f>
        <v>10403.540000000001</v>
      </c>
      <c r="D121" s="193">
        <f t="shared" si="21"/>
        <v>0</v>
      </c>
      <c r="E121" s="193">
        <f>E116+E117+E118</f>
        <v>10403.540000000001</v>
      </c>
      <c r="F121" s="156">
        <f t="shared" si="11"/>
        <v>20807.080000000002</v>
      </c>
    </row>
    <row r="122" spans="1:6" x14ac:dyDescent="0.25">
      <c r="A122" s="199"/>
      <c r="B122" s="285" t="s">
        <v>155</v>
      </c>
      <c r="C122" s="193">
        <f>C104+C114+C121</f>
        <v>34753.39</v>
      </c>
      <c r="D122" s="193">
        <f t="shared" ref="D122:E122" si="22">D104+D114+D121</f>
        <v>0</v>
      </c>
      <c r="E122" s="193">
        <f t="shared" si="22"/>
        <v>34753.39</v>
      </c>
      <c r="F122" s="156">
        <f t="shared" si="11"/>
        <v>69506.78</v>
      </c>
    </row>
    <row r="123" spans="1:6" x14ac:dyDescent="0.25"/>
  </sheetData>
  <autoFilter ref="A3:F122" xr:uid="{C9D21E70-FF1A-4306-BB80-9597210DE367}">
    <filterColumn colId="5">
      <filters blank="1">
        <filter val="0,88 €"/>
        <filter val="1"/>
        <filter val="1,00 €"/>
        <filter val="1.021,06 €"/>
        <filter val="1.259,87 €"/>
        <filter val="1.557,71 €"/>
        <filter val="1.600,25 €"/>
        <filter val="1.631,26 €"/>
        <filter val="12.367,75 €"/>
        <filter val="18,30 €"/>
        <filter val="2.549,80 €"/>
        <filter val="2.891,13 €"/>
        <filter val="23.362,10 €"/>
        <filter val="3.880,62 €"/>
        <filter val="31,01 €"/>
        <filter val="341,36 €"/>
        <filter val="46,85 €"/>
        <filter val="46.949,45 €"/>
        <filter val="48.580,71 €"/>
        <filter val="480,00 €"/>
        <filter val="5.475,05 €"/>
        <filter val="565,68 €"/>
        <filter val="6.574,07 €"/>
        <filter val="61,26 €"/>
        <filter val="635,28 €"/>
        <filter val="64,39 €"/>
        <filter val="721,85 €"/>
        <filter val="73,20 €"/>
        <filter val="779,87 €"/>
        <filter val="9.217,23 €"/>
      </filters>
    </filterColumn>
  </autoFilter>
  <mergeCells count="3">
    <mergeCell ref="A2:E2"/>
    <mergeCell ref="A4:E4"/>
    <mergeCell ref="A54:E54"/>
  </mergeCells>
  <pageMargins left="0.7" right="0.7" top="0.75" bottom="0.75" header="0.3" footer="0.3"/>
  <pageSetup paperSize="9" scale="94" fitToHeight="0" orientation="landscape" r:id="rId1"/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RENDICONTO 2024 ENTRATE-SPESE</vt:lpstr>
      <vt:lpstr>ALLEGATO - RESIDUI</vt:lpstr>
      <vt:lpstr>'ALLEGATO - RESIDUI'!Area_stampa</vt:lpstr>
      <vt:lpstr>'RENDICONTO 2024 ENTRATE-SPESE'!Area_stampa</vt:lpstr>
      <vt:lpstr>'RENDICONTO 2024 ENTRATE-SPESE'!NICOLA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5</dc:creator>
  <cp:lastModifiedBy>Studio 9</cp:lastModifiedBy>
  <cp:lastPrinted>2024-04-09T08:05:04Z</cp:lastPrinted>
  <dcterms:created xsi:type="dcterms:W3CDTF">2015-06-05T18:19:34Z</dcterms:created>
  <dcterms:modified xsi:type="dcterms:W3CDTF">2025-06-09T10:32:42Z</dcterms:modified>
</cp:coreProperties>
</file>